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J:\SARRE\Aq _bief 23_conf\6_Marche_de_travaux\1_Passation\1_DCE\DCE_Safege_SMO_VS_PM\"/>
    </mc:Choice>
  </mc:AlternateContent>
  <xr:revisionPtr revIDLastSave="0" documentId="8_{FECCC915-4A96-4663-A6DB-659B487DE257}" xr6:coauthVersionLast="47" xr6:coauthVersionMax="47" xr10:uidLastSave="{00000000-0000-0000-0000-000000000000}"/>
  <bookViews>
    <workbookView xWindow="-120" yWindow="-120" windowWidth="29040" windowHeight="15720" tabRatio="389" activeTab="1" xr2:uid="{00000000-000D-0000-FFFF-FFFF00000000}"/>
  </bookViews>
  <sheets>
    <sheet name="Introduction" sheetId="10" r:id="rId1"/>
    <sheet name="BPUF vierge" sheetId="12" r:id="rId2"/>
    <sheet name="DQE vierge" sheetId="13" r:id="rId3"/>
  </sheets>
  <definedNames>
    <definedName name="_xlnm._FilterDatabase" localSheetId="1" hidden="1">'BPUF vierge'!$F$1:$F$280</definedName>
    <definedName name="_xlnm._FilterDatabase" localSheetId="2" hidden="1">'DQE vierge'!#REF!</definedName>
    <definedName name="_Toc266177830" localSheetId="0">Introduction!$A$207</definedName>
    <definedName name="_xlnm.Print_Titles" localSheetId="1">'BPUF vierge'!$4:$5</definedName>
    <definedName name="_xlnm.Print_Titles" localSheetId="0">Introduction!$1:$1</definedName>
    <definedName name="_xlnm.Print_Area" localSheetId="1">'BPUF vierge'!$A$1:$E$277</definedName>
    <definedName name="_xlnm.Print_Area" localSheetId="2">'DQE vierge'!$A$1:$G$117</definedName>
    <definedName name="_xlnm.Print_Area" localSheetId="0">Introduction!$A$1:$A$127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 i="12" l="1"/>
  <c r="I36" i="12"/>
  <c r="I38" i="12"/>
  <c r="I49" i="12"/>
  <c r="I51" i="12"/>
  <c r="I58" i="12"/>
  <c r="I77" i="12"/>
  <c r="I79" i="12"/>
  <c r="I85" i="12"/>
  <c r="I93" i="12"/>
  <c r="I97" i="12"/>
  <c r="I103" i="12"/>
  <c r="I104" i="12"/>
  <c r="I105" i="12"/>
  <c r="I106" i="12"/>
  <c r="I109" i="12"/>
  <c r="I114" i="12"/>
  <c r="I116" i="12"/>
  <c r="I120" i="12"/>
  <c r="I122" i="12"/>
  <c r="I128" i="12"/>
  <c r="I134" i="12"/>
  <c r="I148" i="12"/>
  <c r="I149" i="12"/>
  <c r="I152" i="12"/>
  <c r="I161" i="12"/>
  <c r="I169" i="12"/>
  <c r="I179" i="12"/>
  <c r="I187" i="12"/>
  <c r="I196" i="12"/>
  <c r="I203" i="12"/>
  <c r="I208" i="12"/>
  <c r="I215" i="12"/>
  <c r="I217" i="12"/>
  <c r="I222" i="12"/>
  <c r="I224" i="12"/>
  <c r="I234" i="12"/>
  <c r="I245" i="12"/>
  <c r="I253" i="12"/>
  <c r="C90" i="13" l="1"/>
  <c r="C88" i="13"/>
  <c r="C86" i="13"/>
  <c r="C84" i="13"/>
  <c r="C95" i="13" s="1"/>
  <c r="C108" i="13" s="1"/>
  <c r="C72" i="13"/>
  <c r="C70" i="13"/>
  <c r="C68" i="13"/>
  <c r="C66" i="13"/>
  <c r="C64" i="13"/>
  <c r="C62" i="13"/>
  <c r="C60" i="13"/>
  <c r="C58" i="13"/>
  <c r="C56" i="13"/>
  <c r="C54" i="13"/>
  <c r="C52" i="13"/>
  <c r="C51" i="13"/>
  <c r="C50" i="13"/>
  <c r="C48" i="13"/>
  <c r="C46" i="13"/>
  <c r="C44" i="13"/>
  <c r="C42" i="13"/>
  <c r="C40" i="13"/>
  <c r="C38" i="13"/>
  <c r="C37" i="13"/>
  <c r="C36" i="13"/>
  <c r="C35" i="13"/>
  <c r="C34" i="13"/>
  <c r="C32" i="13"/>
  <c r="C30" i="13"/>
  <c r="C77" i="13" s="1"/>
  <c r="C107" i="13" s="1"/>
  <c r="C18" i="13"/>
  <c r="C16" i="13"/>
  <c r="C14" i="13"/>
  <c r="C12" i="13"/>
  <c r="C10" i="13"/>
  <c r="C8" i="13"/>
  <c r="C6" i="13"/>
  <c r="C23" i="13" s="1"/>
  <c r="C106" i="13" s="1"/>
  <c r="C5" i="13"/>
  <c r="C103" i="13" s="1"/>
  <c r="D90" i="13"/>
  <c r="D88" i="13"/>
  <c r="D86" i="13"/>
  <c r="D72" i="13"/>
  <c r="D70" i="13"/>
  <c r="D68" i="13"/>
  <c r="D66" i="13"/>
  <c r="D64" i="13"/>
  <c r="D62" i="13"/>
  <c r="D60" i="13"/>
  <c r="D58" i="13"/>
  <c r="D56" i="13"/>
  <c r="D54" i="13"/>
  <c r="D52" i="13"/>
  <c r="D51" i="13"/>
  <c r="D48" i="13"/>
  <c r="D46" i="13"/>
  <c r="D44" i="13"/>
  <c r="D42" i="13"/>
  <c r="D40" i="13"/>
  <c r="D37" i="13"/>
  <c r="D36" i="13"/>
  <c r="D35" i="13"/>
  <c r="D32" i="13"/>
  <c r="D18" i="13"/>
  <c r="D16" i="13"/>
  <c r="D14" i="13"/>
  <c r="D12" i="13"/>
  <c r="D10" i="13"/>
  <c r="R26" i="12"/>
  <c r="R28" i="12" s="1"/>
  <c r="T25" i="12"/>
  <c r="T26" i="12" s="1"/>
  <c r="T28" i="12" s="1"/>
  <c r="R25" i="12"/>
  <c r="T23" i="12"/>
  <c r="R23" i="12"/>
  <c r="T13" i="12"/>
  <c r="T21" i="12" s="1"/>
  <c r="T22" i="12" s="1"/>
  <c r="R13" i="12"/>
  <c r="R21" i="12" s="1"/>
  <c r="R22" i="12" s="1"/>
  <c r="D8" i="13"/>
  <c r="T24" i="12" l="1"/>
  <c r="R24" i="12"/>
  <c r="C29" i="13"/>
  <c r="C83" i="13"/>
  <c r="T14" i="12"/>
  <c r="T16" i="12" s="1"/>
  <c r="T18" i="12" s="1"/>
  <c r="D38" i="13"/>
  <c r="R14" i="12"/>
  <c r="R16" i="12" s="1"/>
  <c r="R18" i="12" s="1"/>
  <c r="T29" i="12" l="1"/>
  <c r="R29" i="12"/>
  <c r="R31" i="12" s="1"/>
</calcChain>
</file>

<file path=xl/sharedStrings.xml><?xml version="1.0" encoding="utf-8"?>
<sst xmlns="http://schemas.openxmlformats.org/spreadsheetml/2006/main" count="445" uniqueCount="337">
  <si>
    <t>Q</t>
  </si>
  <si>
    <t>- l'entretien et les frais de fonctionnement des installations, y compris les frais de téléphone pendant la durée de travaux,</t>
  </si>
  <si>
    <t>- les levés topographiques et de détail, et  les calculs nécessaires à la vérification des quantités mises en œuvre en cours d'exécution,</t>
  </si>
  <si>
    <t>N°</t>
  </si>
  <si>
    <t>PRIX</t>
  </si>
  <si>
    <t>de</t>
  </si>
  <si>
    <t>1 - Forfaits généraux</t>
  </si>
  <si>
    <t>Nota : Tous les prix devront être indiqués en chiffres et en lettres en hors taxes.</t>
  </si>
  <si>
    <t>Unité</t>
  </si>
  <si>
    <t>Le forfait</t>
  </si>
  <si>
    <t>Prix unitaire</t>
  </si>
  <si>
    <t>- toutes les sujétions de création ou d'aménagement des accès aux différentes parties du chantier,</t>
  </si>
  <si>
    <t>DESIGNATION DES TRAVAUX  ET PRIX EN TOUTES LETTRES</t>
  </si>
  <si>
    <t>en chiffre HT</t>
  </si>
  <si>
    <t>Ce prix comprend l'ensemble des frais nécessaires à la réalisation des études d'exécution à la charge de l’Entrepreneur et suivants les modalités décrites dans le CCTP, c'est à dire :</t>
  </si>
  <si>
    <t>- de manière générale, les frais d'établissement de tous les documents à remettre par l'Entrepreneur pendant les travaux et prévus dans le CCTP,</t>
  </si>
  <si>
    <t>ml</t>
  </si>
  <si>
    <t>m²</t>
  </si>
  <si>
    <t>Amenée et repli des installations de chantier</t>
  </si>
  <si>
    <t>Ce prix est relatif aux installations particulières et repliement de chantier et couvre notamment:</t>
  </si>
  <si>
    <t>- le maintien en état des pistes d'accès pendant toute la durée du chantier,</t>
  </si>
  <si>
    <t>- l'amenée et le montage du matériel fixe et roulant nécessaire à l'exécution des travaux définis,</t>
  </si>
  <si>
    <t>- les frais de nettoyage du chantier et des ouvrages en cas de crues ne dépassant pas le cas de force majeure défini au CCTP,</t>
  </si>
  <si>
    <t>- la mise en sécurité des matériels et matériaux pendant les arrêts de chantier,</t>
  </si>
  <si>
    <t>- l'enlèvement des installations en fin de chantier et la remise en état de toutes les parcelles mises à disposition de l'entreprise,</t>
  </si>
  <si>
    <t>- le suivi photographique du chantier tel que défini dans le CCTP,</t>
  </si>
  <si>
    <t>- les frais d'implantation et de piquetage des réseaux,</t>
  </si>
  <si>
    <t>Conditions de paiement:</t>
  </si>
  <si>
    <t>Ft</t>
  </si>
  <si>
    <t>- l'installation, l'entretien et la dépose des bungalows de chantier sur site,</t>
  </si>
  <si>
    <t>- toutes les dépenses d'énergie et d'eau spécifiques,</t>
  </si>
  <si>
    <t>- les panneaux de chantier,</t>
  </si>
  <si>
    <t>- les dispositions de protection et de lutte contre la pollution,</t>
  </si>
  <si>
    <t>- le suivi des conditions météorologiques (abonnement Météo France) et la mise en place d'un suivi des prévisions des crues,</t>
  </si>
  <si>
    <t>- toutes les autres sujétions définies dans le CCTP,</t>
  </si>
  <si>
    <t>- le laboratoire de chantier,</t>
  </si>
  <si>
    <t>Estim MOE</t>
  </si>
  <si>
    <t>Complété</t>
  </si>
  <si>
    <t>A</t>
  </si>
  <si>
    <t>Le</t>
  </si>
  <si>
    <t>Le Pouvoir Adjudicateur,</t>
  </si>
  <si>
    <t>Conditions de paiement :</t>
  </si>
  <si>
    <t>- le programme d'exécution,</t>
  </si>
  <si>
    <t xml:space="preserve">- les notes de calculs, plans de terrassements, plans de coffrage et de ferraillage des ouvrages suivant les spécifications du CCTP, </t>
  </si>
  <si>
    <t>- les plans des différents équipements,</t>
  </si>
  <si>
    <t>- les frais d'établissement des plans de récolement des ouvrages.</t>
  </si>
  <si>
    <t>- de manière générale tous les documents, notes et plans d'exécution demandés au CCTP suivant les exigences formulées,</t>
  </si>
  <si>
    <t>- les études et planches d'essais sur les matériaux à mettre en œuvre,</t>
  </si>
  <si>
    <t>- les essais et contrôle des matériaux et matériels constitutifs des ouvrages,</t>
  </si>
  <si>
    <t>- 20 % à la réception des plans de récolement.</t>
  </si>
  <si>
    <t>U</t>
  </si>
  <si>
    <t>MONTANT</t>
  </si>
  <si>
    <t>en</t>
  </si>
  <si>
    <t>DESIGNATION DES TRAVAUX</t>
  </si>
  <si>
    <t>TOTAL HT</t>
  </si>
  <si>
    <t>TVA (20.0%)</t>
  </si>
  <si>
    <t>TOTAL TTC</t>
  </si>
  <si>
    <t>valeurs pour recherche dans DE</t>
  </si>
  <si>
    <t>Récapitulatif</t>
  </si>
  <si>
    <t>T.V.A. (20.0 %)</t>
  </si>
  <si>
    <t>TOTAL MARCHE € T.T.C.</t>
  </si>
  <si>
    <t>TOTAL MARCHE € H.T.</t>
  </si>
  <si>
    <t>PREAMBULE</t>
  </si>
  <si>
    <t>Les Bordereaux des Prix Unitaires et Devis Estimatif font partie intégrante des documents contractuels et doivent être lus en conjonction avec le contrat, les conditions administratives générales et particulières, les spécifications techniques et les plans.</t>
  </si>
  <si>
    <t>Le Titulaire est soumis à une obligation de résultat. Il lui appartient de mettre en œuvre les moyens d'exécution qui lui paraissent les mieux adaptés sans prétendre de ce fait à une quelconque plus value.</t>
  </si>
  <si>
    <t>Les descriptions détaillées des travaux et des matériaux ne sont pas nécessairement incluses dans les descriptions des prix. Les prix du Bordereau s'appliquent à des travaux exécutés selon les "règles de l'art" et conformément aux prescriptions du Marché. Référence, implicite ou explicite, doit être faite aux Spécifications Techniques et aux Plans pour ces informations.</t>
  </si>
  <si>
    <t>Un montant de prix unitaire non établi sera considéré comme ayant été englobé dans d'autres prix et par conséquent nul quelle que soit la quantité de travaux applicables à ce prix, lors de l'exécution.</t>
  </si>
  <si>
    <t>Les prestations incluses dans la description des prix sont fournies et ont été estimées uniquement pour servir à l'établissement du montant total des travaux et à la comparaison des offres.</t>
  </si>
  <si>
    <t>Le montant final du Marché sera établi par l'application des prix unitaires aux quantités approuvées aux conditions ci-dessous.</t>
  </si>
  <si>
    <t>En aucun cas, le détail des prestations, ainsi que d'éventuelles imprévisions ou omissions ne sauraient faire obstacle à l'application stricte de l'article 10 du CCAG.</t>
  </si>
  <si>
    <t>Les travaux seront payés aux prix d'application de prix unitaires portés au présent bordereau des prix et appliqués aux quantités d'ouvrages réellement exécutées et constatées contradictoirement dans la mesure où ces ouvrages seront conformes aux prescriptions du CCTP.</t>
  </si>
  <si>
    <t>Les tonnages sont évalués en prenant en compte les poids théoriques des matériaux (poids unitaire catalogue, ou section théorique à laquelle on applique une densité de 7,85 t/m3 pour l’acier, de 2,50 t/m3 pour le béton armé et 2,40 t/m3 pour les enrobés).</t>
  </si>
  <si>
    <t>Tous les frais généraux du Titulaire tels que les assurances, frais financiers, frais de siège, bénéfices et aléas, impôts droits et taxes, sont compris dans les prix unitaires du Marché.</t>
  </si>
  <si>
    <t>Il est précisé que tous les prix sont réputés comprendre toutes les mesures de sécurité préconisées dans le PGC et les PPSPS ainsi que les consignes données par le SPS.</t>
  </si>
  <si>
    <t>L'entrepreneur aura pris connaissance, en particulier lors de la visite du site obligatoire, préalable à l'établissement de son offre, des contraintes de toutes natures pour l'exécution des travaux et sera réputé les avoir intégrées sans restriction.</t>
  </si>
  <si>
    <t>Les prix intègrent également l'ensemble des dispositions et prestations nécessaires au respect de la loi, aux directives des services de l'état pour la protection de l'environnement.</t>
  </si>
  <si>
    <t>Aucun travail supplémentaire ne sera rémunéré en dehors du présent bordereau sauf s'il est exécuté sur ordre écrit du Maître d’œuvre.</t>
  </si>
  <si>
    <t>Il appartient à l’Entrepreneur de préciser dans sa soumission les prestations qui lui apparaîtraient ne pas être rémunérées dans le cadre du présent bordereau.</t>
  </si>
  <si>
    <t>Conditions d’établissement des prix</t>
  </si>
  <si>
    <t>Hormis les cas exceptionnels ayant le caractère de « non prévisible » définis au CCAP, l'Entrepreneur sera responsable de tous les dommages subis aux fondations, aux ouvrages existants ou à construire, installations de chantiers causés par les eaux soit par suite d'une rupture ou d'une insuffisance quelconque des ouvrages provisoires.</t>
  </si>
  <si>
    <t>Il est rappelé que le cas « non prévisible », parfois appelé «  force majeure », s'applique à un événement indépendant de la volonté des parties qui n'aurait pu être ni prévu, ni prévenu, ni empêché et qui rendrait impossible l'exécution de l'obligation des parties.</t>
  </si>
  <si>
    <t>Toutefois, en aucun cas (cas prévisible ou non prévisible) les dégâts constatés sur :</t>
  </si>
  <si>
    <t>L’Entrepreneur devra se tenir informé des conditions météorologiques et hydrologiques du jour et des jours à venir de manière à anticiper tout phénomène météorologique prévisible.</t>
  </si>
  <si>
    <t>Dans le cas de dépassement du cas « normalement prévisible tel que défini au CCAP » et ce pendant la période d’exécution des travaux, seuls les dégâts causés aux ouvrages existants ou à construire, aux installations de chantier, et aux matériaux mis en œuvre ne seront pas imputables à l'Entrepreneur.</t>
  </si>
  <si>
    <t>Celui-ci devra assurer les réparations et recevra pour cela une rémunération calculée par application des prix du bordereau, des sous détails de prix et éventuellement de prix de travaux en régie, déduction faite des marges pour imprévus, aléas et bénéfices. Toutes les autres sujétions ou autres conséquences des crues ne seront pas prises en compte dans le cas de dépassement de l’événement « normalement prévisible ».</t>
  </si>
  <si>
    <t>Tous les frais de matériel nécessaire à la mise en œuvre sont compris dans les prix. L’Entrepreneur devra tenir compte dans ses prix des frais des matériels pendant leur période de non utilisation résultant du planning ainsi que des arrêts hebdomadaires et journaliers résultant de l’organisation des postes de travail.</t>
  </si>
  <si>
    <t>En général, les frais d’installation et de repliement du matériel, ainsi que les prix d’immobilisation éventuelle sont compris dans la mise en œuvre sauf quand des libellés de prix sont prévus explicitement pour ces tâches.</t>
  </si>
  <si>
    <t>SUJETIONS PARTICULIERES DE CERTAINS PRIX</t>
  </si>
  <si>
    <t>1. Terrassements</t>
  </si>
  <si>
    <t>Les prix relatifs aux déblais comprennent :</t>
  </si>
  <si>
    <t>Les prix relatifs aux remblais comprennent :</t>
  </si>
  <si>
    <t xml:space="preserve">Ces prix sont indépendants du matériel employé, de la pente des talus et des dimensions des fouilles. </t>
  </si>
  <si>
    <t>2. Bétons</t>
  </si>
  <si>
    <t>Les différents prix de béton tiennent compte notamment :</t>
  </si>
  <si>
    <t>Ils comportent la fourniture à pied d'œuvre suivant les conditions définies lors de l'agrément (slump test), la mise en œuvre, et les épreuves définies dans le CCTP par partie d'ouvrage.</t>
  </si>
  <si>
    <t>Ils s'appliquent au mètre cube mesuré sur les plans d'exécution.</t>
  </si>
  <si>
    <t>3. Coffrages</t>
  </si>
  <si>
    <t>Les prix comportent la fourniture des matériaux nécessaires à la réalisation, la location, le montage, les étaiements, les produits de décoffrage, le démontage, le repliement après emploi, la dépréciation due à l'utilisation, les transports pour évacuation du chantier.</t>
  </si>
  <si>
    <t>Ils tiennent compte des dispositions spéciales à prendre pour assurer la qualité des parements conformément au CCTP.</t>
  </si>
  <si>
    <t>Les prix comprennent les coffrages perdus et/ou l’utilisation de polystyrène. Sont comprises toutes les dispositions à prendre pour le coffrage des parements au droit de joints de dilatation.</t>
  </si>
  <si>
    <t>Ils tiennent compte, sans rémunération particulière, des réservations éventuelles pour scellements, évidements, réservations, trous de passage pour conduites, canalisations, fourreaux, de la mise en place de matériel d'équipement et d'essais fournis par le Maître d’œuvre, et servant à contrôler l'ouvrage pendant sa construction, etc.</t>
  </si>
  <si>
    <t>Les prix de coffrage s’appliquent aux parements réellement coffrés, mesurés sur la base des plans d'exécution. Une seule face sur deux sera prise en compte au niveau des joints de construction, notamment pour les joints entre plots successifs du hourdis du tablier.</t>
  </si>
  <si>
    <t>Sont considérés comme coffrages, les parements métalliques de coffrages outils et les parements bois des coffrages ordinaires pour parements vus ou non vus.</t>
  </si>
  <si>
    <t>Le Maître d’œuvre restera seul juge de la bonne exécution des parements et des arêtes et décidera des retenues à appliquer si des imperfections sont constatées.</t>
  </si>
  <si>
    <t>4. Armatures</t>
  </si>
  <si>
    <t>Ces prix rémunèrent au kilogramme les prestations définies à l’article 1.6 de l’annexe D du fascicule 65-A du C.C.T.G, mesurées conformément aux indications de l’article 2.1 de cette même annexe.</t>
  </si>
  <si>
    <t>Les prix comprennent la fourniture, l’amenée à pied d’œuvre, et la mise en œuvre, notamment la coupe et le façonnage des armatures, le montage, tous les frais et sujétions d'approvisionnement, de réception, de contrôle et de transport quelle que soit la distance de déchargement, de stockage à l'abri, etc.</t>
  </si>
  <si>
    <t>La précision du façonnage est le centimètre. Le Maître d'Œuvre peut demander le remplacement ou le refaçonnage à son choix de tout acier hors tolérance et ce, sans rémunération particulière.</t>
  </si>
  <si>
    <t>Les quantités rémunérées sont celles effectivement mises en place dans les ouvrages, métrées sur les plans d'exécution visés par le maître d’œuvre. Les chutes provenant du façonnage et les surlongueurs diverses ne sont pas rémunérées.</t>
  </si>
  <si>
    <t>Seuls sont pris en compte les recouvrements indiqués sur les dessins d'exécution visés par le Maître d’œuvre.</t>
  </si>
  <si>
    <t>Les prix intègrent l’utilisation éventuelle d’aciers manchonnés, manchons et barres filetées. Ils comprennent pour ces éléments :</t>
  </si>
  <si>
    <t>Les prix  intègrent également les protections contre les blessures térébrantes.</t>
  </si>
  <si>
    <t>Mode de mesurage :</t>
  </si>
  <si>
    <t>Ces prix s’appliquent aux quantités théoriques calculées suivant les plans d’exécution visés par le Maître d’œuvre.</t>
  </si>
  <si>
    <t>5. Equipements</t>
  </si>
  <si>
    <t>Les prix d’équipements comprennent les prestations suivantes si elles ne font pas l’objet d’un prix explicitement décrit :</t>
  </si>
  <si>
    <t>-          les engins et les matériels de l’Entrepreneur,</t>
  </si>
  <si>
    <t>-          les stocks de matériels et matériaux,</t>
  </si>
  <si>
    <t>-          qui auraient pu être conservés dans l'emprise d’une zone inadéquate ne seront pris en compte, l’Entrepreneur ayant pour obligation les mettre en sécurité chaque soir et les week-ends.</t>
  </si>
  <si>
    <t>Les prix du bordereau sont établis hors taxes, le taux de TVA est de 20.0 %.</t>
  </si>
  <si>
    <t>- Le matériel et les engins utilisés de tout type</t>
  </si>
  <si>
    <t>- Les blindages que l’Entrepreneur peut estimer nécessaires pour la réalisation des fouilles et les phasages des travaux. Aucun autre prix, autre que ceux décrits dans le présent bordereau, ne sera rémunéré. L’Entrepreneur devra ajuster ses prix en conséquence</t>
  </si>
  <si>
    <t>- Les piquetages complémentaires</t>
  </si>
  <si>
    <t>- Le fractionnement et le tri des blocs</t>
  </si>
  <si>
    <t>- Le réglage des fonds de fouilles et des talus</t>
  </si>
  <si>
    <t>- Les protections des fonds de fouille et des talus contre les eaux de ruissellement</t>
  </si>
  <si>
    <t>- Les pompages divers éventuellement nécessaires</t>
  </si>
  <si>
    <t>- les piquetages complémentaires</t>
  </si>
  <si>
    <t>- L’arrosage éventuel</t>
  </si>
  <si>
    <t>- Le régalage par couches</t>
  </si>
  <si>
    <t>- Le compactage méthodique</t>
  </si>
  <si>
    <t>- La confection de redans pour les remblais appuyés sur un talus</t>
  </si>
  <si>
    <t>- Le réglage de l’arase des terrassements et des talus au profil définitif hors terre végétale</t>
  </si>
  <si>
    <t>- La protection de la plateforme et des talus contre les eaux de ruissellement, y compris exécution et entretien des ouvrages provisoires correspondants</t>
  </si>
  <si>
    <t>- Des études pour la mise au point des formules</t>
  </si>
  <si>
    <t>- Des épreuves d’études, de convenance et de contrôle</t>
  </si>
  <si>
    <t>- Du stockage des ciments</t>
  </si>
  <si>
    <t>- Des dispositifs nécessaires au transport (toupie) et à la mise en œuvre (grue et benne, pompe, goulotte) proposés par l’Entrepreneur et acceptés par le Maître d’Œuvre</t>
  </si>
  <si>
    <t>- De l'emploi éventuel d'adjuvants de toute nature (retardateur, plastifiant, entraîneur d'air, etc.) choisis parmi les produits agréés</t>
  </si>
  <si>
    <t>- Des traitements thermiques éventuels</t>
  </si>
  <si>
    <t>- Des sujétions liées au bétonnage de grande masse de béton</t>
  </si>
  <si>
    <t>- De la complexité des coffrages et de la haute densité du ferraillage</t>
  </si>
  <si>
    <t>- Des réservations de toutes sortes (trappes de bétonnage, cheminées de bétonnage et de vibrations, etc.)</t>
  </si>
  <si>
    <t>- Des frais de cure systématiques hormis ceux faisant l’objet d’un prix spécifique</t>
  </si>
  <si>
    <t>- Des dispositions particulières à prendre pour les reprises de bétonnage (traitement des parois, produit à mettre systématiquement pour améliorer l'adhérence entre le béton déjà pris et le béton à couler)</t>
  </si>
  <si>
    <t>- Des sujétions diverses de bétonnage et surfaçage, ainsi que celles dues au bétonnage par temps froid ou par temps chaud</t>
  </si>
  <si>
    <t>- La fourniture, le façonnage quelle que soit la forme, et la pose,</t>
  </si>
  <si>
    <t>- Les sujétions de mise en place à tous niveaux des aciers et des éléments nécessaires à la rigidité des cages d'armatures et au maintien des barres à leur emplacement lors du coulage du béton,</t>
  </si>
  <si>
    <t>- Tous les manchons nécessaires,</t>
  </si>
  <si>
    <t>- Les cales et les gabarits de montage.</t>
  </si>
  <si>
    <t>- La longueur des aciers et leur diamètre sont déterminés suivant les dessins d'exécution.</t>
  </si>
  <si>
    <t>- Les armatures de treillis soudé sont rémunérées par application du prix de l’acier HA. Le poids à prendre en compte est le produit du poids nominal de treillis soudé au mètre carré de mis en œuvre par la surface effective couverte.</t>
  </si>
  <si>
    <t>- Les treillis soudés de protection et de sécurité n’ayant pas de rôle structurel (justification des sections en béton armé) sont réputés inclus dans les prix et ne sont pas comptabilisés.</t>
  </si>
  <si>
    <t>- La rémunération de l’ensemble des éléments d’assemblage et de levage des cages d’armatures et supports d’éléments intérieurs à cette cage est inclus dans le prix annoncé des armatures et ne sont pas comptabilisés.</t>
  </si>
  <si>
    <t>- La rémunération des fournitures et leur mise en œuvre et assemblage visant à prévenir tout risque de blessures térébrantes sur des aciers en attente est incluse dans le prix annoncé des armatures. Il en est de même pour tous les manchonnages nécessaires.</t>
  </si>
  <si>
    <t>- La rémunération de la fourniture et de la mise en œuvre par soudage de l’ensemble des connecteurs en acier pour les liaisons mécaniques sur le rideau de palplanches est incluse dans le prix annoncé des armatures et ne sont pas comptabilisés.</t>
  </si>
  <si>
    <t>- Le stockage et gardiennage des matériels avant leur mise en œuvre, depuis la date de livraison jusqu'à la date de mise en service</t>
  </si>
  <si>
    <t>- Les dispositifs de sécurité nécessaires à la mise en œuvre des équipements</t>
  </si>
  <si>
    <t>- L’amenée à pied d’œuvre, l’équipement de manutention et de montage, le montage proprement dit</t>
  </si>
  <si>
    <t>- La pose et l’installation,</t>
  </si>
  <si>
    <t>- La garantie constructeur,</t>
  </si>
  <si>
    <t>- La documentation constructeur,</t>
  </si>
  <si>
    <t>- Les études et les plans spécifiques,</t>
  </si>
  <si>
    <t>- La réalisation d’un élément témoin.</t>
  </si>
  <si>
    <t>Ce prix comprend notamment toutes sujétions de validation topographique du fond de fouille et toutes reprises éventuellement nécessaires.</t>
  </si>
  <si>
    <t>CHAP1</t>
  </si>
  <si>
    <t>CHAP2</t>
  </si>
  <si>
    <t>€ H.T.</t>
  </si>
  <si>
    <t>- 30 % à la remise du programme d'exécution,</t>
  </si>
  <si>
    <t>- 50 % à l'avancement de l'approbation des plans d'exécution</t>
  </si>
  <si>
    <t>- la réalisation des constats d'huissier avant et après achèvement des travaux.</t>
  </si>
  <si>
    <t>Le mètre carré</t>
  </si>
  <si>
    <t>Le mètre cube</t>
  </si>
  <si>
    <t xml:space="preserve">N° de </t>
  </si>
  <si>
    <t>- fourniture et mise en place d'un panneau de chantier 3mx2m</t>
  </si>
  <si>
    <t>- les éléments de la mission G3 selon NFP94-500,</t>
  </si>
  <si>
    <t>Il comprend également l'ensemble des frais nécessaires à la réalisation des études, essais et contrôles des matériaux à la charge de l’Entrepreneur et suivants les modalités décrites dans le CCTP, c'est-à-dire:</t>
  </si>
  <si>
    <t>La description de chaque prix identifie généralement la partie considérée des travaux et non les tâches à entreprendre par le Titulaire. Les prix proposés comprennent le coût complet de toutes les activités, y compris les sujétions d'exécution, fournitures, main d'oeuvre ... nécessaires pour obtenir la partie considérée des travaux.</t>
  </si>
  <si>
    <t>m3</t>
  </si>
  <si>
    <t xml:space="preserve">Le forfait </t>
  </si>
  <si>
    <t>- l'étude et l'aménagement des aires de circulation, aires de montage, aires de stockage et de stationnement strictement nécessaires,</t>
  </si>
  <si>
    <t>- la mise en œuvre des batardeaux en travers du canal tel que prévu au CCTP, y compris fourniture de matériaux,</t>
  </si>
  <si>
    <t>- toutes sujétions sur la mise en œuvre.</t>
  </si>
  <si>
    <t>- toutes sujétions de pose.</t>
  </si>
  <si>
    <t>CHAP3</t>
  </si>
  <si>
    <t>Détail estimatif et quantitatif</t>
  </si>
  <si>
    <t>Dépose des enrobés</t>
  </si>
  <si>
    <t>- la réalisation des reconnaissances du matériau,</t>
  </si>
  <si>
    <t>- toutes les sujétions de stockage,</t>
  </si>
  <si>
    <t>- toutes sujétions de compactage et d'essais de compactage tels que définis dans le CCTP,</t>
  </si>
  <si>
    <t>- toutes vérifications topographiques en fin de travaux.</t>
  </si>
  <si>
    <t>Reprise de l'enrobé en rive droite</t>
  </si>
  <si>
    <t>Fourniture et pose d'une GNT 0/20 sous chaussée et en rive gauche</t>
  </si>
  <si>
    <t>Ce prix rémunère au mètre carré la dépose d'enrobés et leur évacuation en centre agréé y compris toutes sujétions.</t>
  </si>
  <si>
    <t>- les constituants, la fabrication, le transport et la mise en place des bétons dans le respect des stipulations du CCTP.</t>
  </si>
  <si>
    <t>- toutes les dépenses de matériel nécessaires à la mise en oeuvre du béton et à sa vibration,</t>
  </si>
  <si>
    <t>- les sujétions liées à la présence du ferraillage et la mise en œuvre du badigeon,</t>
  </si>
  <si>
    <t>- les frais de traitement des reprises de bétonnage,</t>
  </si>
  <si>
    <t>- le cas échéant, les frais de traitement thermique ou dus aux précautions à prendre pour bétonner par temps chaud ou par temps froid,</t>
  </si>
  <si>
    <t>- les frais résultant des épreuves d’étude, de convenance et de contrôle définies par le CCTP,</t>
  </si>
  <si>
    <t>- toutes les sujétions liées au site.</t>
  </si>
  <si>
    <t>-  la fourniture, le façonnage et la mise en œuvre des armatures nécessaires,</t>
  </si>
  <si>
    <t>- la fourniture et mise en œuvre d'une géomembrane étanche sur la face amont du batardeau amont;</t>
  </si>
  <si>
    <t xml:space="preserve">Mission G3 - Etudes d'exécution </t>
  </si>
  <si>
    <t>Pêche de sauvegarde et mise à sec</t>
  </si>
  <si>
    <t>Ce prix comprends également la réalisation de la pêche de sauvegarde avant la mise à sec.</t>
  </si>
  <si>
    <t>Confortement de l’aqueduc du bief n°23</t>
  </si>
  <si>
    <t>Contrôle des eaux</t>
  </si>
  <si>
    <t>Ce prix comprend l'ensemble des frais nécessaires au contrôle des eaux tel que décrits dans le CCTP, c'est à dire :</t>
  </si>
  <si>
    <t>- la fourniture et mise en œuvre de geotextile sur les talus amont et aval des batardeaux tel que décrit au CCTP;</t>
  </si>
  <si>
    <t>- les sondages géotechniques en fond de canal après mise à sec,</t>
  </si>
  <si>
    <t>Essai de remise en eau</t>
  </si>
  <si>
    <t>Ce prix rémunère au forfait l'essai de remise en eau tel que précisé au CCTP.</t>
  </si>
  <si>
    <t>Ce prix comprends également les mesures de suivis à mettre en œuvre lors de l'essai.</t>
  </si>
  <si>
    <t>Démolition du cuvelage existant sur environ 20cm y compris évacuation</t>
  </si>
  <si>
    <t>Purge et évacuation des matériaux sous le cuvelage</t>
  </si>
  <si>
    <t>Fourniture et mise en œuvre de matériaux argileux</t>
  </si>
  <si>
    <t>Ce prix rémunère au mètre cube compacté mesuré en place la fourniture, le transport et la mise en œuvre de matériaux argileux pour combler la purge tel que définie au CCTP. Il comprend notamment :</t>
  </si>
  <si>
    <t>Fourniture et mise en œuvre d'un géodrain</t>
  </si>
  <si>
    <t>Fourniture et mise en œuvre d'une géomembrane</t>
  </si>
  <si>
    <t>Fourniture et mise en œuvre d'un matelas béton</t>
  </si>
  <si>
    <t>Fourniture et mise en œuvre des raccords de matelas dans le fond du canal</t>
  </si>
  <si>
    <t xml:space="preserve">Terrassement des bèches d'ancrage en amont et en aval </t>
  </si>
  <si>
    <t>Fourniture et mise en œuvre de béton dans les bèches</t>
  </si>
  <si>
    <t>2 - Reprise du cuvelage</t>
  </si>
  <si>
    <t>3 - Travaux dans l'aqueduc</t>
  </si>
  <si>
    <t>Réalisation du forage pour le drain + fourniture et mise en œuvre du tube pvc</t>
  </si>
  <si>
    <t>Reprise de l'aqueduc par béton projeté</t>
  </si>
  <si>
    <t>Suppression et évacuation de la maçonnerie effondrée dans l'aqueduc</t>
  </si>
  <si>
    <t xml:space="preserve">Ce prix comprends également l'évacuation des sédiments en fonction de leur nature. </t>
  </si>
  <si>
    <t xml:space="preserve">Ce prix rémunère au forfait l'ensemble des frais nécessaires à la réalisation des opérations de dragage dans la zone de travaux. </t>
  </si>
  <si>
    <t xml:space="preserve">Ce prix rémunère au mètre carré, la plus value en cas d'utilisation du BRH pour la démolition du cuvelage existant (poste 201) tel que décrit dans le CCTP. </t>
  </si>
  <si>
    <t>Ce prix rémunère au mètre cube de matériaux purgés tous les moyens nécessaires, le tri, le transport et l'évacuation en décharge agréée des matériaux à purger sous le cuvelage tel que cités au CCTP.</t>
  </si>
  <si>
    <t>Ce prix comprends notamment:</t>
  </si>
  <si>
    <t xml:space="preserve">Ce prix rémunère au mètre carré en place la fourniture, le transport, le stockage et la mise en oeuvre d'un géodrain tel que prévu au CCTP, y compris toute sujétions notamment environnementales. </t>
  </si>
  <si>
    <t>- les recouvrements nécessaires;</t>
  </si>
  <si>
    <t>Ce prix rémunère au mètre carré en place, la fourniture, le transport, le stockage et la pose d'une géomembrane telle que prévue au CCTP. Ce prix comprend notamment :</t>
  </si>
  <si>
    <t>Le mètre carré en place</t>
  </si>
  <si>
    <t>Le mètre cube compacté</t>
  </si>
  <si>
    <t>Le mètre cube purgé</t>
  </si>
  <si>
    <t>- la fourniture , le transport et le stockage des matelas béton, conformément aux prescriptions du C.C.T.P.,</t>
  </si>
  <si>
    <t>Le mètre linéaire en place</t>
  </si>
  <si>
    <t>Ce prix rémunère au mètre linéaire en place, la fourniture, la pose et l'ensemble des travaux nécessaires à la mise en œuvre des raccords entre le matelas béton et haut du talus tel que prévu au CCTP. Ce prix comprend notamment :</t>
  </si>
  <si>
    <t>Ce prix rémunère au mètre linéaire réalisé le terrassement à la fraise des bèches d'ancrages en amont et en aval de la zone de travaux tel que défini au CCTP. Il comprend notamment :</t>
  </si>
  <si>
    <t>- toutes les sujétions de réalisation</t>
  </si>
  <si>
    <t>Le mètre linéaire réalisé</t>
  </si>
  <si>
    <t xml:space="preserve">Ce prix rémunère au mètre cube la fourniture, le transport et la mise en œuvre du béton dans les bèches tel que définit au CCTP, y compris toutes sujetions de pose. </t>
  </si>
  <si>
    <t>Ce prix rémunère au mètre cube compacté mesuré en place la fourniture, le transport et la mise en œuvre d'une GNT pour le reprofilage de la piste cyclable en rive droite tel que définie au CCTP. Il comprend notamment :</t>
  </si>
  <si>
    <t>-la fourniture et la pose d'enrobés de type BBSG 0/10 épaisseur 7cm en rive droite ainsi que la préparation du support et finitions.</t>
  </si>
  <si>
    <t>- la fourniture, le transport et la mise en œuvre du tube PVC à travers le forage et dans l'aqueduc;</t>
  </si>
  <si>
    <t xml:space="preserve">- les découpes éventuelles nécessaires à la mise en œuvre du rail. </t>
  </si>
  <si>
    <t>- la fourniture, le transport et la mise en œuvre des cerclages et autres matériels nécessaire àa la fixation du tube PVC;</t>
  </si>
  <si>
    <t>- toutes sujetions de pose (scellement, fournitures et main d'œuvre incluses).</t>
  </si>
  <si>
    <t>Ce prix rémunère au forfait la suppression de la maçonnerie effondrée dans l'aqueduc tel que prévu au CCTP y compris toutes sujétions. Il comprends notamment:</t>
  </si>
  <si>
    <t>- la suppression de la maçonnerie dans le radier de l'aqueduc;</t>
  </si>
  <si>
    <t>- la suppression de la maçonnerie dégradée dans la zone effondrée;</t>
  </si>
  <si>
    <t xml:space="preserve">- l'évacuation de toute la maçonnerie supprimée en décharge agréée. </t>
  </si>
  <si>
    <t>Ce prix rémunère au mètre carré la fourniture et la mise en oeuvre de béton projeté dans l'aqueduc tel que définit au CCTP. Il comprend notamment :</t>
  </si>
  <si>
    <t>- l'apport du béton jusqu'au site des travaux via une pompe à béton,</t>
  </si>
  <si>
    <t>Ce prix comprend notamment toutes sujétions de validation topographique et toutes reprises éventuellement nécessaires.</t>
  </si>
  <si>
    <t>- toutes vérifications topographiques en fin de travaux et reprises nécessaires.</t>
  </si>
  <si>
    <t>- les reprises nécessaires;</t>
  </si>
  <si>
    <t>Ce prix rémunère au mètre linéaire en place, la fourniture, le transport, la pose et l'ensemble des travaux nécessaires à la mise en œuvre des raccords entre le matelas béton et le cuvelage existant dans le fond du canal tel que prévu au CCTP. Ce prix comprend notamment :</t>
  </si>
  <si>
    <t>- les reprises nécessaires à la mise en œuvre des raccords;</t>
  </si>
  <si>
    <t>- la fourniture, le transport et la pose des fixations des raccords;</t>
  </si>
  <si>
    <t>- toutes les sujétions de stockage et de mise en oeuvre,</t>
  </si>
  <si>
    <t>- toutes vérifications topographiques en fin de travaux et les reprises nécessaires.</t>
  </si>
  <si>
    <t xml:space="preserve">Ce prix rémunère au mètre carré la reprise de la piste cyclable telle que décrit au CCTP. Il comprends: </t>
  </si>
  <si>
    <t>- toutes sujetions de pose.</t>
  </si>
  <si>
    <t>- sa mise en œuvre, les moyens et matériaux nécessaires, fixation inclues, ainsi que les découpes éventuelles, tel que défini au C.C.T.P,</t>
  </si>
  <si>
    <t>- la réalisation du forage,</t>
  </si>
  <si>
    <t xml:space="preserve">- la réalisation de la liaison entre le tube pvc et le géodrain, </t>
  </si>
  <si>
    <t>- le nettoyage des surfaces avant mise en œuvre du béton projeté, et la préparation de toute autre surface;</t>
  </si>
  <si>
    <t>Ce prix rémunère au mètre carré finis en place, la fourniture, la pose et l'ensemble des travaux nécessaires à la mise en œuvre des matelas béton. Ce prix comprend notamment :</t>
  </si>
  <si>
    <t>Le mètre carré finis en place</t>
  </si>
  <si>
    <t>- le surdimensionnement de panneau lié à sa contraction lors de sa mise en œuvre,</t>
  </si>
  <si>
    <t>- l'ancrage et le remplissage du matelas béton,</t>
  </si>
  <si>
    <t>Ce prix rémunère au mètre carré l'ensemble des frais nécessaires à la démolition du cuvelage sur 20cm d'épaisseur tel que décrit dans le CCTP. Ce prix comprend notamment:</t>
  </si>
  <si>
    <t xml:space="preserve">- l'évacuation en centre agrée les matériaux issu de la démolition. </t>
  </si>
  <si>
    <t>- toutes sujétions de validation topographique du fond de fouille et toutes reprises éventuellement nécessaires.</t>
  </si>
  <si>
    <t>Préparation du support en fond de fouille</t>
  </si>
  <si>
    <t xml:space="preserve">Ce prix comprends également la réalisation des contrôles du fond de fouille y compris la portance, et toute sujetions de pose. </t>
  </si>
  <si>
    <t xml:space="preserve">- Fourniture et mise en œuvre d'un béton de propreté. </t>
  </si>
  <si>
    <t>- Fourniture et mise en œuvre de matériaux graveleux</t>
  </si>
  <si>
    <t>Ce prix rémunère au mètre carré l'ensemble des frais nécessaires à la préparation du fond de fouille, support de l'ensemble géodrain, géomembrane et matelas béton. Le choix technique dépendra de l'ouverture du fond de fouille en chantier.</t>
  </si>
  <si>
    <t>Evacuation des sédiments</t>
  </si>
  <si>
    <t xml:space="preserve">Ce prix rémunère au forfait l'ensemble des frais nécessaires à l'évacuation des sédiments en fonction de leur nature. </t>
  </si>
  <si>
    <t>Ce prix comprends également le réssuyage des matériaux avant leur évacuation.</t>
  </si>
  <si>
    <t>Dragage et ressuyage des sédiments.</t>
  </si>
  <si>
    <t>- Evacuation des sédiments en centre de tri ISDD</t>
  </si>
  <si>
    <t>- Evacuation des sédiments en centre de tri ISDND</t>
  </si>
  <si>
    <t>- Evacuation des sédiments en centre de tri ISDI</t>
  </si>
  <si>
    <t>- Mise en dépôt des sédiments en vue d'une réutilisation</t>
  </si>
  <si>
    <t>- la mise en œuvre du raccord avec le mur en rive gauche;</t>
  </si>
  <si>
    <t>Fourniture et mise en oeuvre des raccords de matelas en rive</t>
  </si>
  <si>
    <t>Fourniture et mise en œuvre de lisses de guidage en PEHD</t>
  </si>
  <si>
    <t>Ce prix rémunère au forfait la fourniture et la pose de lisses de guidage en PEHD tel que décrit au CCTP. Il comprends notamment:</t>
  </si>
  <si>
    <t>- la fourniture , le transport et le stockage conformément aux prescriptions du C.C.T.P.,</t>
  </si>
  <si>
    <t>- la clôture de l'ensemble de l'emprise du chantier,</t>
  </si>
  <si>
    <t>- 60% à l'achèvement des installations de chantier,</t>
  </si>
  <si>
    <t>- le solde, soit 40% après repliement des installations de chantier, évacuation des excédents et remise en état des lieux</t>
  </si>
  <si>
    <t>Mise en œuvre du pompage à 300 m3/h</t>
  </si>
  <si>
    <t xml:space="preserve">Le prix rémunère à la journée la mise en œuvre du groupe éléctrogène pour faire fonctionner les deux pompes et assurer la continuité hydraulique à 300 m3/h. </t>
  </si>
  <si>
    <t>- 60 % à l'achèvement de la mise en œuvre des batardeaux amont et aval ainsi que du groupe éléctrogène;</t>
  </si>
  <si>
    <t>- 40 % à la suppression des batardeaux et du groupe éléctrogène.</t>
  </si>
  <si>
    <t>La journée de mise en service du groupe</t>
  </si>
  <si>
    <t>J</t>
  </si>
  <si>
    <t>Batardeau</t>
  </si>
  <si>
    <t>hauteur</t>
  </si>
  <si>
    <t>m</t>
  </si>
  <si>
    <t>largeur</t>
  </si>
  <si>
    <t xml:space="preserve">pente talus </t>
  </si>
  <si>
    <t>H/V (3H/2V)</t>
  </si>
  <si>
    <t>largeur base t</t>
  </si>
  <si>
    <t>section</t>
  </si>
  <si>
    <t>Longeur</t>
  </si>
  <si>
    <t>Prix /m3</t>
  </si>
  <si>
    <t>total  1 bat</t>
  </si>
  <si>
    <t>geotextlie + géomembrane</t>
  </si>
  <si>
    <t>long</t>
  </si>
  <si>
    <t>surf</t>
  </si>
  <si>
    <t>prix</t>
  </si>
  <si>
    <t>enrochement</t>
  </si>
  <si>
    <t>total</t>
  </si>
  <si>
    <t>€/m²</t>
  </si>
  <si>
    <t>€</t>
  </si>
  <si>
    <t>T</t>
  </si>
  <si>
    <t>€/T</t>
  </si>
  <si>
    <t>TOTAL</t>
  </si>
  <si>
    <t>somme=</t>
  </si>
  <si>
    <t xml:space="preserve">Ce prix rémunère au forfait la mise à sec de l'emprise des travaux telle que précisée au CCTP. Il comprends également le maintient de cette mise à sec pendant toute la durée du chantier. </t>
  </si>
  <si>
    <t>- la suppression des batardeaux, y compris évacuation des matériaux.</t>
  </si>
  <si>
    <t>Ce prix rémunère également la fourniture, le transport et mise en œuvre du groupe éléctrogène sur site.</t>
  </si>
  <si>
    <t>Une journée de pompage est estimée à 8h de fonctionnement.</t>
  </si>
  <si>
    <t>Plus value au 203 pour utilisation du BRH</t>
  </si>
  <si>
    <t xml:space="preserve">Ce prix rémunère au forfait la réalisation du forage vertical pour le drainage tel que défini dans le CCTP. </t>
  </si>
  <si>
    <t>Bordereau des Prix Unitaires et Forfaitaires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</si>
</sst>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0\ &quot;€&quot;;[Red]\-#,##0\ &quot;€&quot;"/>
    <numFmt numFmtId="44" formatCode="_-* #,##0.00\ &quot;€&quot;_-;\-* #,##0.00\ &quot;€&quot;_-;_-* &quot;-&quot;??\ &quot;€&quot;_-;_-@_-"/>
    <numFmt numFmtId="164" formatCode="_-* #,##0.00\ _€_-;\-* #,##0.00\ _€_-;_-* &quot;-&quot;??\ _€_-;_-@_-"/>
    <numFmt numFmtId="165" formatCode="#,##0.0"/>
    <numFmt numFmtId="166" formatCode="#,##0.00\ &quot;€&quot;"/>
    <numFmt numFmtId="167" formatCode="_-* #,##0.00\ [$€-40C]_-;\-* #,##0.00\ [$€-40C]_-;_-* &quot;-&quot;??\ [$€-40C]_-;_-@_-"/>
  </numFmts>
  <fonts count="16" x14ac:knownFonts="1">
    <font>
      <sz val="10"/>
      <name val="Arial"/>
    </font>
    <font>
      <sz val="10"/>
      <name val="Arial"/>
      <family val="2"/>
    </font>
    <font>
      <sz val="12"/>
      <name val="Times"/>
    </font>
    <font>
      <sz val="10"/>
      <name val="Arial"/>
      <family val="2"/>
    </font>
    <font>
      <b/>
      <sz val="10"/>
      <name val="Arial"/>
      <family val="2"/>
    </font>
    <font>
      <sz val="12"/>
      <name val="Verdana"/>
      <family val="2"/>
    </font>
    <font>
      <b/>
      <sz val="20"/>
      <name val="Verdana"/>
      <family val="2"/>
    </font>
    <font>
      <b/>
      <sz val="12"/>
      <name val="Verdana"/>
      <family val="2"/>
    </font>
    <font>
      <i/>
      <sz val="12"/>
      <name val="Verdana"/>
      <family val="2"/>
    </font>
    <font>
      <sz val="12"/>
      <color indexed="10"/>
      <name val="Verdana"/>
      <family val="2"/>
    </font>
    <font>
      <b/>
      <sz val="12"/>
      <color indexed="10"/>
      <name val="Verdana"/>
      <family val="2"/>
    </font>
    <font>
      <sz val="8"/>
      <name val="Arial"/>
      <family val="2"/>
    </font>
    <font>
      <sz val="11"/>
      <color theme="1"/>
      <name val="Calibri"/>
      <family val="2"/>
      <scheme val="minor"/>
    </font>
    <font>
      <b/>
      <sz val="12"/>
      <color rgb="FF92D050"/>
      <name val="Verdana"/>
      <family val="2"/>
    </font>
    <font>
      <b/>
      <sz val="16"/>
      <name val="Calibri"/>
      <family val="2"/>
      <scheme val="minor"/>
    </font>
    <font>
      <b/>
      <sz val="11"/>
      <color theme="1"/>
      <name val="Calibri"/>
      <family val="2"/>
      <scheme val="minor"/>
    </font>
  </fonts>
  <fills count="11">
    <fill>
      <patternFill patternType="none"/>
    </fill>
    <fill>
      <patternFill patternType="gray125"/>
    </fill>
    <fill>
      <patternFill patternType="solid">
        <fgColor indexed="50"/>
      </patternFill>
    </fill>
    <fill>
      <patternFill patternType="solid">
        <fgColor indexed="42"/>
        <bgColor indexed="64"/>
      </patternFill>
    </fill>
    <fill>
      <patternFill patternType="solid">
        <fgColor indexed="55"/>
        <bgColor indexed="64"/>
      </patternFill>
    </fill>
    <fill>
      <patternFill patternType="solid">
        <fgColor indexed="57"/>
        <bgColor indexed="64"/>
      </patternFill>
    </fill>
    <fill>
      <patternFill patternType="solid">
        <fgColor theme="2"/>
        <bgColor indexed="64"/>
      </patternFill>
    </fill>
    <fill>
      <patternFill patternType="solid">
        <fgColor rgb="FFCCFFCC"/>
        <bgColor indexed="64"/>
      </patternFill>
    </fill>
    <fill>
      <patternFill patternType="solid">
        <fgColor rgb="FF99CC00"/>
        <bgColor indexed="64"/>
      </patternFill>
    </fill>
    <fill>
      <patternFill patternType="solid">
        <fgColor theme="5" tint="0.79998168889431442"/>
        <bgColor indexed="64"/>
      </patternFill>
    </fill>
    <fill>
      <patternFill patternType="solid">
        <fgColor rgb="FFFFFF00"/>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s>
  <cellStyleXfs count="20">
    <xf numFmtId="0" fontId="0" fillId="0" borderId="0"/>
    <xf numFmtId="44" fontId="3"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3" fillId="0" borderId="0"/>
    <xf numFmtId="0" fontId="3" fillId="0" borderId="0"/>
    <xf numFmtId="0" fontId="2" fillId="0" borderId="0"/>
    <xf numFmtId="0" fontId="1" fillId="0" borderId="0"/>
    <xf numFmtId="9" fontId="1" fillId="0" borderId="0" applyFont="0" applyFill="0" applyBorder="0" applyAlignment="0" applyProtection="0"/>
    <xf numFmtId="0" fontId="12" fillId="0" borderId="0"/>
    <xf numFmtId="44"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4" fontId="1" fillId="0" borderId="0" applyFont="0" applyFill="0" applyBorder="0" applyAlignment="0" applyProtection="0"/>
  </cellStyleXfs>
  <cellXfs count="267">
    <xf numFmtId="0" fontId="0" fillId="0" borderId="0" xfId="0"/>
    <xf numFmtId="0" fontId="4" fillId="2" borderId="1" xfId="6" applyFont="1" applyFill="1" applyBorder="1" applyAlignment="1">
      <alignment horizontal="center" vertical="center" wrapText="1"/>
    </xf>
    <xf numFmtId="0" fontId="4" fillId="2" borderId="2" xfId="6" applyFont="1" applyFill="1" applyBorder="1" applyAlignment="1">
      <alignment horizontal="center" vertical="center" wrapText="1"/>
    </xf>
    <xf numFmtId="0" fontId="5" fillId="0" borderId="0" xfId="6" applyFont="1" applyAlignment="1">
      <alignment horizontal="center" vertical="center"/>
    </xf>
    <xf numFmtId="0" fontId="5" fillId="0" borderId="0" xfId="6" applyFont="1" applyAlignment="1">
      <alignment vertical="center" wrapText="1"/>
    </xf>
    <xf numFmtId="3" fontId="5" fillId="0" borderId="0" xfId="6" applyNumberFormat="1" applyFont="1" applyAlignment="1">
      <alignment horizontal="center" vertical="center"/>
    </xf>
    <xf numFmtId="0" fontId="5" fillId="0" borderId="0" xfId="6" applyFont="1" applyAlignment="1">
      <alignment vertical="center"/>
    </xf>
    <xf numFmtId="0" fontId="5" fillId="0" borderId="0" xfId="0" applyFont="1" applyBorder="1" applyAlignment="1">
      <alignment horizontal="justify" vertical="center" wrapText="1"/>
    </xf>
    <xf numFmtId="0" fontId="5" fillId="0" borderId="0" xfId="0" applyFont="1" applyBorder="1" applyAlignment="1">
      <alignment horizontal="center" vertical="center" wrapText="1"/>
    </xf>
    <xf numFmtId="0" fontId="5" fillId="0" borderId="0" xfId="0" applyFont="1" applyBorder="1" applyAlignment="1">
      <alignment vertical="center"/>
    </xf>
    <xf numFmtId="0" fontId="8" fillId="0" borderId="0" xfId="0" applyFont="1" applyBorder="1" applyAlignment="1">
      <alignment horizontal="justify" vertical="center" wrapText="1"/>
    </xf>
    <xf numFmtId="0" fontId="7" fillId="0" borderId="5" xfId="6" applyFont="1" applyBorder="1" applyAlignment="1">
      <alignment vertical="center" wrapText="1"/>
    </xf>
    <xf numFmtId="3" fontId="7" fillId="0" borderId="3" xfId="6" applyNumberFormat="1" applyFont="1" applyFill="1" applyBorder="1" applyAlignment="1">
      <alignment horizontal="center" vertical="center"/>
    </xf>
    <xf numFmtId="0" fontId="5" fillId="0" borderId="5" xfId="0" applyFont="1" applyBorder="1" applyAlignment="1">
      <alignment horizontal="justify" vertical="center" wrapText="1"/>
    </xf>
    <xf numFmtId="0" fontId="5" fillId="0" borderId="5" xfId="0" applyNumberFormat="1" applyFont="1" applyBorder="1" applyAlignment="1">
      <alignment horizontal="left" vertical="center" wrapText="1"/>
    </xf>
    <xf numFmtId="0" fontId="7" fillId="0" borderId="5" xfId="0" applyFont="1" applyBorder="1" applyAlignment="1">
      <alignment horizontal="center" vertical="center"/>
    </xf>
    <xf numFmtId="0" fontId="7" fillId="0" borderId="5" xfId="0" applyFont="1" applyBorder="1" applyAlignment="1">
      <alignment horizontal="justify" vertical="center" wrapText="1"/>
    </xf>
    <xf numFmtId="3" fontId="7" fillId="0" borderId="6" xfId="6" applyNumberFormat="1" applyFont="1" applyFill="1" applyBorder="1" applyAlignment="1">
      <alignment horizontal="center" vertical="center"/>
    </xf>
    <xf numFmtId="0" fontId="5" fillId="0" borderId="6" xfId="6" applyFont="1" applyFill="1" applyBorder="1" applyAlignment="1">
      <alignment horizontal="center" vertical="center"/>
    </xf>
    <xf numFmtId="0" fontId="5" fillId="0" borderId="7" xfId="6" applyFont="1" applyFill="1" applyBorder="1" applyAlignment="1">
      <alignment horizontal="center" vertical="center"/>
    </xf>
    <xf numFmtId="0" fontId="5" fillId="0" borderId="8" xfId="6" applyFont="1" applyFill="1" applyBorder="1" applyAlignment="1">
      <alignment vertical="center" wrapText="1"/>
    </xf>
    <xf numFmtId="0" fontId="5" fillId="0" borderId="0" xfId="6" applyFont="1" applyAlignment="1">
      <alignment horizontal="left" vertical="center"/>
    </xf>
    <xf numFmtId="0" fontId="7" fillId="2" borderId="9" xfId="6" applyFont="1" applyFill="1" applyBorder="1" applyAlignment="1">
      <alignment horizontal="center" vertical="center" wrapText="1"/>
    </xf>
    <xf numFmtId="0" fontId="7" fillId="2" borderId="2" xfId="6" applyFont="1" applyFill="1" applyBorder="1" applyAlignment="1">
      <alignment horizontal="center" vertical="center" wrapText="1"/>
    </xf>
    <xf numFmtId="0" fontId="7" fillId="2" borderId="10" xfId="6" applyFont="1" applyFill="1" applyBorder="1" applyAlignment="1">
      <alignment horizontal="center" vertical="center" wrapText="1"/>
    </xf>
    <xf numFmtId="0" fontId="7" fillId="2" borderId="6" xfId="6" applyFont="1" applyFill="1" applyBorder="1" applyAlignment="1">
      <alignment horizontal="center" vertical="center" wrapText="1"/>
    </xf>
    <xf numFmtId="165" fontId="7" fillId="3" borderId="3" xfId="6" applyNumberFormat="1" applyFont="1" applyFill="1" applyBorder="1" applyAlignment="1">
      <alignment horizontal="center" vertical="center"/>
    </xf>
    <xf numFmtId="0" fontId="5" fillId="3" borderId="3" xfId="6" applyFont="1" applyFill="1" applyBorder="1" applyAlignment="1">
      <alignment horizontal="center" vertical="center"/>
    </xf>
    <xf numFmtId="0" fontId="4" fillId="2" borderId="9" xfId="6" applyFont="1" applyFill="1" applyBorder="1" applyAlignment="1">
      <alignment horizontal="center" vertical="center"/>
    </xf>
    <xf numFmtId="0" fontId="4" fillId="2" borderId="2" xfId="6" applyFont="1" applyFill="1" applyBorder="1" applyAlignment="1">
      <alignment horizontal="center" vertical="center"/>
    </xf>
    <xf numFmtId="0" fontId="3" fillId="2" borderId="9" xfId="6" applyFont="1" applyFill="1" applyBorder="1" applyAlignment="1">
      <alignment horizontal="center" vertical="center"/>
    </xf>
    <xf numFmtId="0" fontId="4" fillId="2" borderId="3" xfId="6" applyFont="1" applyFill="1" applyBorder="1" applyAlignment="1">
      <alignment horizontal="center" vertical="center"/>
    </xf>
    <xf numFmtId="0" fontId="4" fillId="2" borderId="1" xfId="6" applyFont="1" applyFill="1" applyBorder="1" applyAlignment="1">
      <alignment horizontal="center" vertical="center"/>
    </xf>
    <xf numFmtId="0" fontId="4" fillId="2" borderId="6" xfId="6" applyFont="1" applyFill="1" applyBorder="1" applyAlignment="1">
      <alignment horizontal="center" vertical="center"/>
    </xf>
    <xf numFmtId="0" fontId="3" fillId="2" borderId="6" xfId="6" applyFont="1" applyFill="1" applyBorder="1" applyAlignment="1">
      <alignment horizontal="center" vertical="center"/>
    </xf>
    <xf numFmtId="166" fontId="4" fillId="2" borderId="9" xfId="6" applyNumberFormat="1" applyFont="1" applyFill="1" applyBorder="1" applyAlignment="1">
      <alignment horizontal="center" vertical="center"/>
    </xf>
    <xf numFmtId="166" fontId="4" fillId="2" borderId="3" xfId="6" applyNumberFormat="1" applyFont="1" applyFill="1" applyBorder="1" applyAlignment="1">
      <alignment horizontal="center" vertical="center"/>
    </xf>
    <xf numFmtId="166" fontId="4" fillId="2" borderId="6" xfId="6" applyNumberFormat="1" applyFont="1" applyFill="1" applyBorder="1" applyAlignment="1">
      <alignment horizontal="center" vertical="center"/>
    </xf>
    <xf numFmtId="3" fontId="3" fillId="0" borderId="12" xfId="6" applyNumberFormat="1" applyFont="1" applyFill="1" applyBorder="1" applyAlignment="1">
      <alignment horizontal="center" vertical="center"/>
    </xf>
    <xf numFmtId="0" fontId="3" fillId="0" borderId="11" xfId="6" applyFont="1" applyFill="1" applyBorder="1" applyAlignment="1">
      <alignment vertical="center" wrapText="1"/>
    </xf>
    <xf numFmtId="0" fontId="3" fillId="0" borderId="12" xfId="6" applyFont="1" applyFill="1" applyBorder="1" applyAlignment="1">
      <alignment horizontal="center" vertical="center"/>
    </xf>
    <xf numFmtId="4" fontId="3" fillId="0" borderId="9" xfId="6" applyNumberFormat="1" applyFont="1" applyFill="1" applyBorder="1" applyAlignment="1">
      <alignment horizontal="center" vertical="center"/>
    </xf>
    <xf numFmtId="166" fontId="3" fillId="0" borderId="9" xfId="6" applyNumberFormat="1" applyFont="1" applyFill="1" applyBorder="1" applyAlignment="1">
      <alignment horizontal="center" vertical="center"/>
    </xf>
    <xf numFmtId="3" fontId="4" fillId="0" borderId="4" xfId="6" applyNumberFormat="1" applyFont="1" applyFill="1" applyBorder="1" applyAlignment="1">
      <alignment horizontal="center" vertical="center"/>
    </xf>
    <xf numFmtId="0" fontId="4" fillId="0" borderId="5" xfId="6" applyFont="1" applyFill="1" applyBorder="1" applyAlignment="1">
      <alignment horizontal="center" vertical="center" wrapText="1"/>
    </xf>
    <xf numFmtId="0" fontId="3" fillId="0" borderId="4" xfId="6" applyFont="1" applyFill="1" applyBorder="1" applyAlignment="1">
      <alignment horizontal="center" vertical="center"/>
    </xf>
    <xf numFmtId="4" fontId="3" fillId="0" borderId="3" xfId="6" applyNumberFormat="1" applyFont="1" applyFill="1" applyBorder="1" applyAlignment="1">
      <alignment horizontal="center" vertical="center"/>
    </xf>
    <xf numFmtId="166" fontId="4" fillId="0" borderId="3" xfId="6" applyNumberFormat="1" applyFont="1" applyFill="1" applyBorder="1" applyAlignment="1">
      <alignment horizontal="center" vertical="center"/>
    </xf>
    <xf numFmtId="3" fontId="4" fillId="0" borderId="3" xfId="6" applyNumberFormat="1" applyFont="1" applyFill="1" applyBorder="1" applyAlignment="1">
      <alignment horizontal="center" vertical="center"/>
    </xf>
    <xf numFmtId="0" fontId="4" fillId="0" borderId="0" xfId="6" applyFont="1" applyFill="1" applyBorder="1" applyAlignment="1">
      <alignment horizontal="center" vertical="center" wrapText="1"/>
    </xf>
    <xf numFmtId="4" fontId="3" fillId="0" borderId="4" xfId="6" applyNumberFormat="1" applyFont="1" applyFill="1" applyBorder="1" applyAlignment="1">
      <alignment horizontal="center" vertical="center"/>
    </xf>
    <xf numFmtId="166" fontId="4" fillId="0" borderId="4" xfId="6" applyNumberFormat="1" applyFont="1" applyFill="1" applyBorder="1" applyAlignment="1">
      <alignment horizontal="center" vertical="center"/>
    </xf>
    <xf numFmtId="0" fontId="3" fillId="0" borderId="7" xfId="6" applyFont="1" applyFill="1" applyBorder="1" applyAlignment="1">
      <alignment horizontal="center" vertical="center"/>
    </xf>
    <xf numFmtId="0" fontId="3" fillId="0" borderId="1" xfId="6" applyFont="1" applyFill="1" applyBorder="1" applyAlignment="1">
      <alignment vertical="center" wrapText="1"/>
    </xf>
    <xf numFmtId="4" fontId="3" fillId="0" borderId="7" xfId="6" applyNumberFormat="1" applyFont="1" applyFill="1" applyBorder="1" applyAlignment="1">
      <alignment horizontal="center" vertical="center"/>
    </xf>
    <xf numFmtId="166" fontId="3" fillId="0" borderId="7" xfId="6" applyNumberFormat="1" applyFont="1" applyFill="1" applyBorder="1" applyAlignment="1">
      <alignment horizontal="center" vertical="center"/>
    </xf>
    <xf numFmtId="4" fontId="3" fillId="0" borderId="6" xfId="6" applyNumberFormat="1" applyFont="1" applyFill="1" applyBorder="1" applyAlignment="1">
      <alignment horizontal="center" vertical="center"/>
    </xf>
    <xf numFmtId="166" fontId="3" fillId="0" borderId="6" xfId="6" applyNumberFormat="1" applyFont="1" applyFill="1" applyBorder="1" applyAlignment="1">
      <alignment horizontal="center" vertical="center"/>
    </xf>
    <xf numFmtId="0" fontId="3" fillId="0" borderId="4" xfId="6" applyFont="1" applyBorder="1" applyAlignment="1">
      <alignment horizontal="center" vertical="center"/>
    </xf>
    <xf numFmtId="0" fontId="3" fillId="0" borderId="3" xfId="6" applyFont="1" applyBorder="1" applyAlignment="1">
      <alignment horizontal="center" vertical="center"/>
    </xf>
    <xf numFmtId="4" fontId="3" fillId="0" borderId="4" xfId="6" applyNumberFormat="1" applyFont="1" applyBorder="1" applyAlignment="1">
      <alignment horizontal="center" vertical="center"/>
    </xf>
    <xf numFmtId="166" fontId="3" fillId="0" borderId="4" xfId="6" applyNumberFormat="1" applyFont="1" applyBorder="1" applyAlignment="1">
      <alignment vertical="center"/>
    </xf>
    <xf numFmtId="0" fontId="4" fillId="0" borderId="5" xfId="6" applyFont="1" applyFill="1" applyBorder="1" applyAlignment="1">
      <alignment vertical="center" wrapText="1"/>
    </xf>
    <xf numFmtId="0" fontId="3" fillId="0" borderId="3" xfId="6" applyFont="1" applyFill="1" applyBorder="1" applyAlignment="1">
      <alignment horizontal="center" vertical="center"/>
    </xf>
    <xf numFmtId="166" fontId="3" fillId="0" borderId="4" xfId="6" applyNumberFormat="1" applyFont="1" applyFill="1" applyBorder="1" applyAlignment="1">
      <alignment vertical="center"/>
    </xf>
    <xf numFmtId="0" fontId="3" fillId="0" borderId="0" xfId="6" applyFont="1" applyFill="1" applyBorder="1" applyAlignment="1">
      <alignment horizontal="center" vertical="center"/>
    </xf>
    <xf numFmtId="4" fontId="3" fillId="2" borderId="9" xfId="2" applyNumberFormat="1" applyFont="1" applyFill="1" applyBorder="1" applyAlignment="1">
      <alignment horizontal="center" vertical="center"/>
    </xf>
    <xf numFmtId="4" fontId="3" fillId="2" borderId="6" xfId="2" applyNumberFormat="1" applyFont="1" applyFill="1" applyBorder="1" applyAlignment="1">
      <alignment horizontal="center" vertical="center"/>
    </xf>
    <xf numFmtId="0" fontId="3" fillId="3" borderId="4" xfId="6" applyFont="1" applyFill="1" applyBorder="1" applyAlignment="1">
      <alignment horizontal="center" vertical="center"/>
    </xf>
    <xf numFmtId="0" fontId="3" fillId="3" borderId="3" xfId="6" applyFont="1" applyFill="1" applyBorder="1" applyAlignment="1">
      <alignment horizontal="center" vertical="center"/>
    </xf>
    <xf numFmtId="4" fontId="3" fillId="3" borderId="4" xfId="6" applyNumberFormat="1" applyFont="1" applyFill="1" applyBorder="1" applyAlignment="1">
      <alignment horizontal="center" vertical="center"/>
    </xf>
    <xf numFmtId="166" fontId="3" fillId="0" borderId="3" xfId="6" applyNumberFormat="1" applyFont="1" applyBorder="1" applyAlignment="1">
      <alignment vertical="center"/>
    </xf>
    <xf numFmtId="166" fontId="3" fillId="3" borderId="3" xfId="6" applyNumberFormat="1" applyFont="1" applyFill="1" applyBorder="1" applyAlignment="1">
      <alignment vertical="center"/>
    </xf>
    <xf numFmtId="166" fontId="3" fillId="0" borderId="3" xfId="6" applyNumberFormat="1" applyFont="1" applyFill="1" applyBorder="1" applyAlignment="1">
      <alignment vertical="center"/>
    </xf>
    <xf numFmtId="0" fontId="3" fillId="0" borderId="0" xfId="6" applyFont="1" applyFill="1" applyBorder="1" applyAlignment="1">
      <alignment vertical="center" wrapText="1"/>
    </xf>
    <xf numFmtId="4" fontId="3" fillId="0" borderId="5" xfId="6" applyNumberFormat="1" applyFont="1" applyFill="1" applyBorder="1" applyAlignment="1">
      <alignment horizontal="center" vertical="center"/>
    </xf>
    <xf numFmtId="3" fontId="4" fillId="0" borderId="0" xfId="6" applyNumberFormat="1" applyFont="1" applyFill="1" applyBorder="1" applyAlignment="1">
      <alignment horizontal="center" vertical="center"/>
    </xf>
    <xf numFmtId="0" fontId="3" fillId="0" borderId="8" xfId="6" applyFont="1" applyFill="1" applyBorder="1" applyAlignment="1">
      <alignment vertical="center" wrapText="1"/>
    </xf>
    <xf numFmtId="0" fontId="9" fillId="4" borderId="0" xfId="6" applyFont="1" applyFill="1" applyAlignment="1">
      <alignment vertical="center"/>
    </xf>
    <xf numFmtId="0" fontId="9" fillId="4" borderId="0" xfId="6" applyFont="1" applyFill="1" applyAlignment="1">
      <alignment horizontal="center" vertical="center"/>
    </xf>
    <xf numFmtId="44" fontId="9" fillId="4" borderId="0" xfId="6" applyNumberFormat="1" applyFont="1" applyFill="1" applyAlignment="1">
      <alignment vertical="center"/>
    </xf>
    <xf numFmtId="44" fontId="9" fillId="4" borderId="0" xfId="6" applyNumberFormat="1" applyFont="1" applyFill="1" applyAlignment="1">
      <alignment horizontal="center" vertical="center"/>
    </xf>
    <xf numFmtId="0" fontId="0" fillId="0" borderId="13" xfId="0" applyBorder="1"/>
    <xf numFmtId="0" fontId="0" fillId="0" borderId="11" xfId="0" applyBorder="1"/>
    <xf numFmtId="0" fontId="0" fillId="0" borderId="0" xfId="0" applyBorder="1"/>
    <xf numFmtId="0" fontId="0" fillId="0" borderId="5" xfId="0" applyBorder="1"/>
    <xf numFmtId="0" fontId="0" fillId="0" borderId="1" xfId="0" applyBorder="1"/>
    <xf numFmtId="0" fontId="0" fillId="0" borderId="8" xfId="0" applyBorder="1"/>
    <xf numFmtId="166" fontId="4" fillId="0" borderId="5" xfId="6" applyNumberFormat="1" applyFont="1" applyFill="1" applyBorder="1" applyAlignment="1">
      <alignment horizontal="right" vertical="center"/>
    </xf>
    <xf numFmtId="3" fontId="4" fillId="0" borderId="4" xfId="6" applyNumberFormat="1" applyFont="1" applyFill="1" applyBorder="1" applyAlignment="1">
      <alignment horizontal="left" vertical="center"/>
    </xf>
    <xf numFmtId="3" fontId="4" fillId="0" borderId="7" xfId="6" applyNumberFormat="1" applyFont="1" applyFill="1" applyBorder="1" applyAlignment="1">
      <alignment horizontal="left" vertical="center"/>
    </xf>
    <xf numFmtId="3" fontId="10" fillId="0" borderId="3" xfId="6" applyNumberFormat="1" applyFont="1" applyFill="1" applyBorder="1" applyAlignment="1">
      <alignment horizontal="center" vertical="center"/>
    </xf>
    <xf numFmtId="0" fontId="5" fillId="0" borderId="0" xfId="4" applyFont="1" applyAlignment="1">
      <alignment vertical="center"/>
    </xf>
    <xf numFmtId="0" fontId="5" fillId="0" borderId="0" xfId="4" applyFont="1" applyAlignment="1">
      <alignment vertical="center" wrapText="1"/>
    </xf>
    <xf numFmtId="0" fontId="10" fillId="0" borderId="6" xfId="4" applyFont="1" applyBorder="1" applyAlignment="1">
      <alignment vertical="center" wrapText="1"/>
    </xf>
    <xf numFmtId="0" fontId="10" fillId="0" borderId="1" xfId="4" applyFont="1" applyBorder="1" applyAlignment="1">
      <alignment horizontal="justify" vertical="center" wrapText="1"/>
    </xf>
    <xf numFmtId="0" fontId="10" fillId="0" borderId="0" xfId="4" applyFont="1" applyAlignment="1">
      <alignment horizontal="justify" vertical="center" wrapText="1"/>
    </xf>
    <xf numFmtId="0" fontId="9" fillId="0" borderId="0" xfId="4" applyFont="1" applyAlignment="1">
      <alignment horizontal="justify" vertical="center" wrapText="1"/>
    </xf>
    <xf numFmtId="0" fontId="10" fillId="0" borderId="0" xfId="4" applyFont="1" applyAlignment="1">
      <alignment vertical="center" wrapText="1"/>
    </xf>
    <xf numFmtId="0" fontId="9" fillId="0" borderId="1" xfId="4" applyFont="1" applyBorder="1" applyAlignment="1">
      <alignment horizontal="justify" vertical="center" wrapText="1"/>
    </xf>
    <xf numFmtId="0" fontId="9" fillId="0" borderId="0" xfId="4" applyFont="1" applyAlignment="1">
      <alignment vertical="center" wrapText="1"/>
    </xf>
    <xf numFmtId="0" fontId="9" fillId="0" borderId="8" xfId="4" applyFont="1" applyBorder="1" applyAlignment="1">
      <alignment horizontal="left" vertical="center" wrapText="1"/>
    </xf>
    <xf numFmtId="0" fontId="9" fillId="0" borderId="5" xfId="4" applyFont="1" applyBorder="1" applyAlignment="1">
      <alignment horizontal="left" vertical="center" wrapText="1"/>
    </xf>
    <xf numFmtId="0" fontId="9" fillId="0" borderId="5" xfId="4" applyFont="1" applyBorder="1" applyAlignment="1">
      <alignment vertical="center" wrapText="1"/>
    </xf>
    <xf numFmtId="0" fontId="9" fillId="0" borderId="0" xfId="4" applyFont="1" applyBorder="1" applyAlignment="1">
      <alignment horizontal="left" vertical="center" wrapText="1"/>
    </xf>
    <xf numFmtId="0" fontId="10" fillId="0" borderId="5" xfId="4" applyFont="1" applyFill="1" applyBorder="1" applyAlignment="1">
      <alignment horizontal="left" vertical="center" wrapText="1"/>
    </xf>
    <xf numFmtId="0" fontId="9" fillId="0" borderId="5" xfId="4" applyFont="1" applyFill="1" applyBorder="1" applyAlignment="1">
      <alignment horizontal="left" vertical="center" wrapText="1"/>
    </xf>
    <xf numFmtId="0" fontId="9" fillId="0" borderId="0" xfId="4" applyFont="1" applyFill="1" applyAlignment="1">
      <alignment horizontal="justify" vertical="center" wrapText="1"/>
    </xf>
    <xf numFmtId="0" fontId="9" fillId="0" borderId="0" xfId="4" applyFont="1" applyFill="1" applyBorder="1" applyAlignment="1">
      <alignment horizontal="left" vertical="center" wrapText="1"/>
    </xf>
    <xf numFmtId="0" fontId="10" fillId="0" borderId="8" xfId="4" applyFont="1" applyFill="1" applyBorder="1" applyAlignment="1">
      <alignment horizontal="left" vertical="center" wrapText="1"/>
    </xf>
    <xf numFmtId="0" fontId="9" fillId="0" borderId="5" xfId="4" applyFont="1" applyFill="1" applyBorder="1" applyAlignment="1">
      <alignment vertical="center" wrapText="1"/>
    </xf>
    <xf numFmtId="0" fontId="10" fillId="0" borderId="5" xfId="4" applyFont="1" applyBorder="1" applyAlignment="1">
      <alignment horizontal="left" vertical="center" wrapText="1"/>
    </xf>
    <xf numFmtId="0" fontId="10" fillId="0" borderId="8" xfId="4" applyFont="1" applyBorder="1" applyAlignment="1">
      <alignment horizontal="left" vertical="center" wrapText="1"/>
    </xf>
    <xf numFmtId="0" fontId="5" fillId="0" borderId="3" xfId="4" applyFont="1" applyBorder="1" applyAlignment="1">
      <alignment horizontal="justify" vertical="center" wrapText="1"/>
    </xf>
    <xf numFmtId="0" fontId="7" fillId="5" borderId="9" xfId="4" applyFont="1" applyFill="1" applyBorder="1" applyAlignment="1">
      <alignment horizontal="center" vertical="center" wrapText="1"/>
    </xf>
    <xf numFmtId="3" fontId="7" fillId="0" borderId="4" xfId="6" applyNumberFormat="1" applyFont="1" applyFill="1" applyBorder="1" applyAlignment="1">
      <alignment horizontal="center" vertical="center"/>
    </xf>
    <xf numFmtId="0" fontId="4" fillId="0" borderId="0" xfId="0" applyFont="1" applyBorder="1" applyAlignment="1">
      <alignment horizontal="left" vertical="center"/>
    </xf>
    <xf numFmtId="0" fontId="3" fillId="0" borderId="0" xfId="0" applyFont="1"/>
    <xf numFmtId="0" fontId="7" fillId="0" borderId="3" xfId="4" applyFont="1" applyBorder="1" applyAlignment="1">
      <alignment horizontal="center" vertical="center" wrapText="1"/>
    </xf>
    <xf numFmtId="0" fontId="5" fillId="0" borderId="3" xfId="4" applyFont="1" applyBorder="1" applyAlignment="1">
      <alignment vertical="center" wrapText="1"/>
    </xf>
    <xf numFmtId="0" fontId="7" fillId="0" borderId="3" xfId="4" applyFont="1" applyBorder="1" applyAlignment="1">
      <alignment horizontal="justify" vertical="center" wrapText="1"/>
    </xf>
    <xf numFmtId="0" fontId="5" fillId="0" borderId="3" xfId="4" quotePrefix="1" applyFont="1" applyBorder="1" applyAlignment="1">
      <alignment horizontal="left" vertical="center" wrapText="1"/>
    </xf>
    <xf numFmtId="0" fontId="5" fillId="0" borderId="3" xfId="4" applyFont="1" applyBorder="1" applyAlignment="1">
      <alignment horizontal="left" vertical="center" wrapText="1"/>
    </xf>
    <xf numFmtId="4" fontId="4" fillId="2" borderId="3" xfId="2" applyNumberFormat="1" applyFont="1" applyFill="1" applyBorder="1" applyAlignment="1">
      <alignment horizontal="center" vertical="center" wrapText="1"/>
    </xf>
    <xf numFmtId="167" fontId="5" fillId="0" borderId="0" xfId="6" applyNumberFormat="1" applyFont="1" applyAlignment="1">
      <alignment horizontal="center" vertical="center"/>
    </xf>
    <xf numFmtId="167" fontId="7" fillId="2" borderId="11" xfId="6" applyNumberFormat="1" applyFont="1" applyFill="1" applyBorder="1" applyAlignment="1">
      <alignment horizontal="center" vertical="center" wrapText="1"/>
    </xf>
    <xf numFmtId="167" fontId="7" fillId="2" borderId="8" xfId="6" applyNumberFormat="1" applyFont="1" applyFill="1" applyBorder="1" applyAlignment="1">
      <alignment horizontal="center" vertical="center" wrapText="1"/>
    </xf>
    <xf numFmtId="167" fontId="5" fillId="0" borderId="3" xfId="3" applyNumberFormat="1" applyFont="1" applyBorder="1" applyAlignment="1">
      <alignment vertical="center"/>
    </xf>
    <xf numFmtId="167" fontId="5" fillId="0" borderId="6" xfId="6" applyNumberFormat="1" applyFont="1" applyFill="1" applyBorder="1" applyAlignment="1">
      <alignment vertical="center"/>
    </xf>
    <xf numFmtId="167" fontId="9" fillId="4" borderId="0" xfId="6" applyNumberFormat="1" applyFont="1" applyFill="1" applyAlignment="1">
      <alignment vertical="center"/>
    </xf>
    <xf numFmtId="0" fontId="5" fillId="0" borderId="3" xfId="4" applyFont="1" applyFill="1" applyBorder="1" applyAlignment="1">
      <alignment horizontal="justify" vertical="center" wrapText="1"/>
    </xf>
    <xf numFmtId="0" fontId="5" fillId="0" borderId="3" xfId="0" applyFont="1" applyBorder="1" applyAlignment="1">
      <alignment horizontal="left" vertical="center" wrapText="1"/>
    </xf>
    <xf numFmtId="0" fontId="8" fillId="0" borderId="3" xfId="0" applyFont="1" applyBorder="1" applyAlignment="1">
      <alignment horizontal="left" vertical="center" wrapText="1"/>
    </xf>
    <xf numFmtId="0" fontId="7" fillId="2" borderId="1" xfId="6" applyFont="1" applyFill="1" applyBorder="1" applyAlignment="1">
      <alignment horizontal="center" vertical="center" wrapText="1"/>
    </xf>
    <xf numFmtId="0" fontId="7" fillId="2" borderId="8" xfId="6" applyFont="1" applyFill="1" applyBorder="1" applyAlignment="1">
      <alignment horizontal="center" vertical="center" wrapText="1"/>
    </xf>
    <xf numFmtId="166" fontId="4" fillId="0" borderId="3" xfId="6" applyNumberFormat="1" applyFont="1" applyFill="1" applyBorder="1" applyAlignment="1">
      <alignment horizontal="right" vertical="center"/>
    </xf>
    <xf numFmtId="166" fontId="4" fillId="0" borderId="6" xfId="6" applyNumberFormat="1" applyFont="1" applyFill="1" applyBorder="1" applyAlignment="1">
      <alignment horizontal="right" vertical="center"/>
    </xf>
    <xf numFmtId="166" fontId="4" fillId="0" borderId="3" xfId="6" applyNumberFormat="1" applyFont="1" applyFill="1" applyBorder="1" applyAlignment="1">
      <alignment vertical="center"/>
    </xf>
    <xf numFmtId="0" fontId="5" fillId="0" borderId="6" xfId="4" applyFont="1" applyBorder="1" applyAlignment="1">
      <alignment horizontal="justify" vertical="center" wrapText="1"/>
    </xf>
    <xf numFmtId="0" fontId="5" fillId="0" borderId="9" xfId="4" applyFont="1" applyBorder="1" applyAlignment="1">
      <alignment horizontal="justify" vertical="center" wrapText="1"/>
    </xf>
    <xf numFmtId="0" fontId="5" fillId="0" borderId="6" xfId="4" quotePrefix="1" applyFont="1" applyBorder="1" applyAlignment="1">
      <alignment horizontal="left" vertical="center" wrapText="1"/>
    </xf>
    <xf numFmtId="0" fontId="5" fillId="0" borderId="9" xfId="4" quotePrefix="1" applyFont="1" applyBorder="1" applyAlignment="1">
      <alignment horizontal="left" vertical="center" wrapText="1"/>
    </xf>
    <xf numFmtId="0" fontId="3" fillId="0" borderId="2" xfId="6" applyFont="1" applyFill="1" applyBorder="1" applyAlignment="1">
      <alignment horizontal="center" vertical="center"/>
    </xf>
    <xf numFmtId="0" fontId="3" fillId="0" borderId="2" xfId="6" applyFont="1" applyFill="1" applyBorder="1" applyAlignment="1">
      <alignment vertical="center" wrapText="1"/>
    </xf>
    <xf numFmtId="4" fontId="3" fillId="0" borderId="2" xfId="6" applyNumberFormat="1" applyFont="1" applyFill="1" applyBorder="1" applyAlignment="1">
      <alignment horizontal="center" vertical="center"/>
    </xf>
    <xf numFmtId="166" fontId="3" fillId="0" borderId="2" xfId="6" applyNumberFormat="1" applyFont="1" applyFill="1" applyBorder="1" applyAlignment="1">
      <alignment horizontal="center" vertical="center"/>
    </xf>
    <xf numFmtId="2" fontId="5" fillId="0" borderId="0" xfId="3" applyNumberFormat="1" applyFont="1" applyAlignment="1">
      <alignment vertical="center"/>
    </xf>
    <xf numFmtId="2" fontId="5" fillId="0" borderId="0" xfId="6" applyNumberFormat="1" applyFont="1" applyFill="1" applyAlignment="1">
      <alignment vertical="center"/>
    </xf>
    <xf numFmtId="2" fontId="5" fillId="0" borderId="0" xfId="6" applyNumberFormat="1" applyFont="1" applyAlignment="1">
      <alignment vertical="center"/>
    </xf>
    <xf numFmtId="0" fontId="7" fillId="0" borderId="0" xfId="6" applyNumberFormat="1" applyFont="1" applyAlignment="1">
      <alignment horizontal="center" vertical="center"/>
    </xf>
    <xf numFmtId="2" fontId="9" fillId="4" borderId="0" xfId="6" applyNumberFormat="1" applyFont="1" applyFill="1" applyAlignment="1">
      <alignment vertical="center"/>
    </xf>
    <xf numFmtId="0" fontId="1" fillId="0" borderId="0" xfId="7"/>
    <xf numFmtId="0" fontId="4" fillId="0" borderId="0" xfId="7" applyFont="1"/>
    <xf numFmtId="167" fontId="9" fillId="4" borderId="0" xfId="6" applyNumberFormat="1" applyFont="1" applyFill="1" applyAlignment="1">
      <alignment horizontal="center" vertical="center"/>
    </xf>
    <xf numFmtId="0" fontId="13" fillId="2" borderId="6" xfId="6" applyFont="1" applyFill="1" applyBorder="1" applyAlignment="1">
      <alignment horizontal="center" vertical="center" wrapText="1"/>
    </xf>
    <xf numFmtId="0" fontId="4" fillId="0" borderId="0" xfId="0" applyFont="1"/>
    <xf numFmtId="2" fontId="0" fillId="6" borderId="0" xfId="0" applyNumberFormat="1" applyFill="1"/>
    <xf numFmtId="0" fontId="5" fillId="0" borderId="5" xfId="0" applyFont="1" applyFill="1" applyBorder="1" applyAlignment="1">
      <alignment horizontal="justify" vertical="center" wrapText="1"/>
    </xf>
    <xf numFmtId="0" fontId="5" fillId="0" borderId="5" xfId="0" quotePrefix="1" applyNumberFormat="1" applyFont="1" applyFill="1" applyBorder="1" applyAlignment="1">
      <alignment horizontal="left" vertical="center" wrapText="1"/>
    </xf>
    <xf numFmtId="49" fontId="5" fillId="0" borderId="5" xfId="0" quotePrefix="1" applyNumberFormat="1" applyFont="1" applyFill="1" applyBorder="1" applyAlignment="1">
      <alignment horizontal="justify" vertical="center" wrapText="1"/>
    </xf>
    <xf numFmtId="0" fontId="5" fillId="7" borderId="4" xfId="6" applyFont="1" applyFill="1" applyBorder="1" applyAlignment="1">
      <alignment horizontal="center" vertical="center"/>
    </xf>
    <xf numFmtId="3" fontId="7" fillId="7" borderId="3" xfId="6" applyNumberFormat="1" applyFont="1" applyFill="1" applyBorder="1" applyAlignment="1">
      <alignment horizontal="center" vertical="center"/>
    </xf>
    <xf numFmtId="0" fontId="7" fillId="7" borderId="5" xfId="6" applyFont="1" applyFill="1" applyBorder="1" applyAlignment="1">
      <alignment vertical="center" wrapText="1"/>
    </xf>
    <xf numFmtId="0" fontId="5" fillId="7" borderId="5" xfId="6" applyFont="1" applyFill="1" applyBorder="1" applyAlignment="1">
      <alignment horizontal="center" vertical="center"/>
    </xf>
    <xf numFmtId="167" fontId="5" fillId="7" borderId="3" xfId="6" applyNumberFormat="1" applyFont="1" applyFill="1" applyBorder="1" applyAlignment="1">
      <alignment vertical="center"/>
    </xf>
    <xf numFmtId="0" fontId="5" fillId="7" borderId="0" xfId="6" applyFont="1" applyFill="1" applyBorder="1" applyAlignment="1">
      <alignment horizontal="center" vertical="center" wrapText="1"/>
    </xf>
    <xf numFmtId="2" fontId="5" fillId="7" borderId="0" xfId="3" applyNumberFormat="1" applyFont="1" applyFill="1" applyAlignment="1">
      <alignment vertical="center"/>
    </xf>
    <xf numFmtId="2" fontId="9" fillId="7" borderId="0" xfId="6" applyNumberFormat="1" applyFont="1" applyFill="1" applyAlignment="1">
      <alignment vertical="center"/>
    </xf>
    <xf numFmtId="44" fontId="9" fillId="7" borderId="0" xfId="6" applyNumberFormat="1" applyFont="1" applyFill="1" applyAlignment="1">
      <alignment horizontal="center" vertical="center"/>
    </xf>
    <xf numFmtId="0" fontId="5" fillId="7" borderId="0" xfId="6" applyFont="1" applyFill="1" applyAlignment="1">
      <alignment vertical="center"/>
    </xf>
    <xf numFmtId="0" fontId="9" fillId="7" borderId="0" xfId="6" applyFont="1" applyFill="1" applyAlignment="1">
      <alignment horizontal="center" vertical="center"/>
    </xf>
    <xf numFmtId="2" fontId="5" fillId="7" borderId="0" xfId="6" applyNumberFormat="1" applyFont="1" applyFill="1" applyAlignment="1">
      <alignment vertical="center"/>
    </xf>
    <xf numFmtId="0" fontId="3" fillId="8" borderId="9" xfId="6" applyFont="1" applyFill="1" applyBorder="1" applyAlignment="1">
      <alignment horizontal="center" vertical="center"/>
    </xf>
    <xf numFmtId="0" fontId="4" fillId="0" borderId="0" xfId="6" applyFont="1" applyFill="1" applyBorder="1" applyAlignment="1">
      <alignment vertical="center" wrapText="1"/>
    </xf>
    <xf numFmtId="0" fontId="0" fillId="0" borderId="0" xfId="0" applyFill="1"/>
    <xf numFmtId="166" fontId="3" fillId="7" borderId="3" xfId="6" applyNumberFormat="1" applyFont="1" applyFill="1" applyBorder="1" applyAlignment="1">
      <alignment vertical="center"/>
    </xf>
    <xf numFmtId="0" fontId="1" fillId="0" borderId="0" xfId="0" applyFont="1"/>
    <xf numFmtId="166" fontId="0" fillId="0" borderId="0" xfId="0" applyNumberFormat="1"/>
    <xf numFmtId="3" fontId="1" fillId="0" borderId="9" xfId="6" applyNumberFormat="1" applyFont="1" applyFill="1" applyBorder="1" applyAlignment="1">
      <alignment horizontal="center" vertical="center"/>
    </xf>
    <xf numFmtId="0" fontId="1" fillId="0" borderId="7" xfId="6" applyFont="1" applyFill="1" applyBorder="1" applyAlignment="1">
      <alignment horizontal="center" vertical="center"/>
    </xf>
    <xf numFmtId="0" fontId="1" fillId="0" borderId="2" xfId="6" applyFont="1" applyFill="1" applyBorder="1" applyAlignment="1">
      <alignment horizontal="center" vertical="center"/>
    </xf>
    <xf numFmtId="165" fontId="1" fillId="0" borderId="3" xfId="6" applyNumberFormat="1" applyFont="1" applyFill="1" applyBorder="1" applyAlignment="1">
      <alignment horizontal="center" vertical="center"/>
    </xf>
    <xf numFmtId="0" fontId="1" fillId="0" borderId="6" xfId="6" applyFont="1" applyFill="1" applyBorder="1" applyAlignment="1">
      <alignment horizontal="center" vertical="center"/>
    </xf>
    <xf numFmtId="0" fontId="1" fillId="0" borderId="12" xfId="0" applyFont="1" applyBorder="1"/>
    <xf numFmtId="0" fontId="7" fillId="7" borderId="0" xfId="6" applyFont="1" applyFill="1" applyBorder="1" applyAlignment="1">
      <alignment vertical="center" wrapText="1"/>
    </xf>
    <xf numFmtId="0" fontId="5" fillId="7" borderId="3" xfId="6" applyFont="1" applyFill="1" applyBorder="1" applyAlignment="1">
      <alignment horizontal="center" vertical="center"/>
    </xf>
    <xf numFmtId="0" fontId="1" fillId="0" borderId="0" xfId="0" applyFont="1" applyFill="1"/>
    <xf numFmtId="0" fontId="4" fillId="0" borderId="0" xfId="0" applyFont="1" applyFill="1"/>
    <xf numFmtId="2" fontId="0" fillId="0" borderId="0" xfId="0" applyNumberFormat="1"/>
    <xf numFmtId="0" fontId="1" fillId="0" borderId="0" xfId="8" applyNumberFormat="1" applyFont="1" applyFill="1" applyBorder="1"/>
    <xf numFmtId="6" fontId="4" fillId="0" borderId="0" xfId="0" applyNumberFormat="1" applyFont="1"/>
    <xf numFmtId="6" fontId="0" fillId="9" borderId="0" xfId="0" applyNumberFormat="1" applyFill="1"/>
    <xf numFmtId="0" fontId="0" fillId="0" borderId="0" xfId="0" quotePrefix="1"/>
    <xf numFmtId="166" fontId="1" fillId="0" borderId="0" xfId="0" applyNumberFormat="1" applyFont="1"/>
    <xf numFmtId="0" fontId="1" fillId="0" borderId="0" xfId="0" applyFont="1" applyAlignment="1">
      <alignment horizontal="right"/>
    </xf>
    <xf numFmtId="0" fontId="0" fillId="0" borderId="0" xfId="0" applyAlignment="1">
      <alignment horizontal="right"/>
    </xf>
    <xf numFmtId="0" fontId="1" fillId="0" borderId="0" xfId="0" quotePrefix="1" applyFont="1" applyAlignment="1">
      <alignment horizontal="right"/>
    </xf>
    <xf numFmtId="6" fontId="0" fillId="0" borderId="0" xfId="0" applyNumberFormat="1" applyAlignment="1">
      <alignment horizontal="right"/>
    </xf>
    <xf numFmtId="0" fontId="1" fillId="0" borderId="0" xfId="0" applyFont="1" applyAlignment="1">
      <alignment horizontal="left"/>
    </xf>
    <xf numFmtId="166" fontId="4" fillId="0" borderId="0" xfId="0" applyNumberFormat="1" applyFont="1"/>
    <xf numFmtId="9" fontId="0" fillId="0" borderId="0" xfId="0" applyNumberFormat="1"/>
    <xf numFmtId="9" fontId="1" fillId="0" borderId="0" xfId="0" applyNumberFormat="1" applyFont="1"/>
    <xf numFmtId="167" fontId="5" fillId="0" borderId="5" xfId="3" applyNumberFormat="1" applyFont="1" applyBorder="1" applyAlignment="1">
      <alignment vertical="center"/>
    </xf>
    <xf numFmtId="165" fontId="4" fillId="0" borderId="0" xfId="6" applyNumberFormat="1" applyFont="1" applyFill="1" applyBorder="1" applyAlignment="1">
      <alignment horizontal="center" vertical="center"/>
    </xf>
    <xf numFmtId="4" fontId="3" fillId="0" borderId="0" xfId="6" applyNumberFormat="1" applyFont="1" applyFill="1" applyBorder="1" applyAlignment="1">
      <alignment horizontal="center" vertical="center"/>
    </xf>
    <xf numFmtId="166" fontId="3" fillId="0" borderId="0" xfId="6" applyNumberFormat="1" applyFont="1" applyFill="1" applyBorder="1" applyAlignment="1">
      <alignment vertical="center"/>
    </xf>
    <xf numFmtId="0" fontId="5" fillId="0" borderId="0" xfId="6" applyFont="1" applyFill="1" applyBorder="1" applyAlignment="1">
      <alignment horizontal="center" vertical="center"/>
    </xf>
    <xf numFmtId="2" fontId="9" fillId="0" borderId="0" xfId="6" applyNumberFormat="1" applyFont="1" applyFill="1" applyAlignment="1">
      <alignment vertical="center"/>
    </xf>
    <xf numFmtId="0" fontId="5" fillId="0" borderId="5" xfId="6" applyFont="1" applyFill="1" applyBorder="1" applyAlignment="1">
      <alignment horizontal="center" vertical="center"/>
    </xf>
    <xf numFmtId="0" fontId="9" fillId="0" borderId="0" xfId="6" applyFont="1" applyFill="1" applyAlignment="1">
      <alignment horizontal="center" vertical="center"/>
    </xf>
    <xf numFmtId="0" fontId="5" fillId="0" borderId="5" xfId="0" applyNumberFormat="1" applyFont="1" applyFill="1" applyBorder="1" applyAlignment="1">
      <alignment horizontal="left" vertical="center" wrapText="1"/>
    </xf>
    <xf numFmtId="0" fontId="0" fillId="0" borderId="0" xfId="0"/>
    <xf numFmtId="0" fontId="5" fillId="0" borderId="0" xfId="6" applyFont="1" applyAlignment="1">
      <alignment vertical="center"/>
    </xf>
    <xf numFmtId="3" fontId="7" fillId="0" borderId="3" xfId="6" applyNumberFormat="1" applyFont="1" applyBorder="1" applyAlignment="1">
      <alignment horizontal="center" vertical="center"/>
    </xf>
    <xf numFmtId="0" fontId="5" fillId="0" borderId="4" xfId="6" applyFont="1" applyBorder="1" applyAlignment="1">
      <alignment horizontal="center" vertical="center"/>
    </xf>
    <xf numFmtId="0" fontId="5" fillId="0" borderId="3" xfId="6" applyFont="1" applyBorder="1" applyAlignment="1">
      <alignment horizontal="center" vertical="center"/>
    </xf>
    <xf numFmtId="0" fontId="5" fillId="0" borderId="0" xfId="6" applyFont="1" applyBorder="1" applyAlignment="1">
      <alignment horizontal="center" vertical="center"/>
    </xf>
    <xf numFmtId="0" fontId="5" fillId="0" borderId="4" xfId="6" applyFont="1" applyFill="1" applyBorder="1" applyAlignment="1">
      <alignment horizontal="center" vertical="center"/>
    </xf>
    <xf numFmtId="0" fontId="5" fillId="0" borderId="3" xfId="6" applyFont="1" applyFill="1" applyBorder="1" applyAlignment="1">
      <alignment horizontal="center" vertical="center"/>
    </xf>
    <xf numFmtId="0" fontId="5" fillId="0" borderId="5" xfId="0" quotePrefix="1" applyFont="1" applyBorder="1" applyAlignment="1">
      <alignment horizontal="justify" vertical="center" wrapText="1"/>
    </xf>
    <xf numFmtId="0" fontId="5" fillId="0" borderId="0" xfId="6" applyFont="1" applyFill="1" applyAlignment="1">
      <alignment vertical="center"/>
    </xf>
    <xf numFmtId="0" fontId="5" fillId="0" borderId="5" xfId="0" applyFont="1" applyBorder="1" applyAlignment="1">
      <alignment horizontal="center" vertical="center" wrapText="1"/>
    </xf>
    <xf numFmtId="0" fontId="5" fillId="0" borderId="5" xfId="6" applyFont="1" applyBorder="1" applyAlignment="1">
      <alignment horizontal="center" vertical="center"/>
    </xf>
    <xf numFmtId="0" fontId="5" fillId="0" borderId="5" xfId="6" applyFont="1" applyFill="1" applyBorder="1" applyAlignment="1">
      <alignment vertical="center" wrapText="1"/>
    </xf>
    <xf numFmtId="0" fontId="5" fillId="0" borderId="5" xfId="6" applyFont="1" applyBorder="1" applyAlignment="1">
      <alignment vertical="center" wrapText="1"/>
    </xf>
    <xf numFmtId="0" fontId="5" fillId="0" borderId="5" xfId="6" quotePrefix="1" applyFont="1" applyBorder="1" applyAlignment="1">
      <alignment vertical="center" wrapText="1"/>
    </xf>
    <xf numFmtId="0" fontId="5" fillId="0" borderId="5" xfId="6" quotePrefix="1" applyFont="1" applyFill="1" applyBorder="1" applyAlignment="1">
      <alignment vertical="center" wrapText="1"/>
    </xf>
    <xf numFmtId="0" fontId="5" fillId="0" borderId="5" xfId="0" quotePrefix="1" applyNumberFormat="1" applyFont="1" applyBorder="1" applyAlignment="1">
      <alignment horizontal="left" vertical="center" wrapText="1"/>
    </xf>
    <xf numFmtId="0" fontId="7" fillId="0" borderId="3" xfId="6" applyFont="1" applyFill="1" applyBorder="1" applyAlignment="1">
      <alignment horizontal="center" vertical="center" wrapText="1"/>
    </xf>
    <xf numFmtId="0" fontId="7" fillId="0" borderId="0" xfId="6" applyFont="1" applyFill="1" applyBorder="1" applyAlignment="1">
      <alignment horizontal="center" vertical="center" wrapText="1"/>
    </xf>
    <xf numFmtId="0" fontId="7" fillId="0" borderId="5" xfId="6" applyFont="1" applyFill="1" applyBorder="1" applyAlignment="1">
      <alignment horizontal="center" vertical="center" wrapText="1"/>
    </xf>
    <xf numFmtId="0" fontId="5" fillId="0" borderId="0" xfId="6" applyFont="1" applyFill="1" applyBorder="1" applyAlignment="1">
      <alignment horizontal="center" vertical="center" wrapText="1"/>
    </xf>
    <xf numFmtId="0" fontId="7" fillId="3" borderId="5" xfId="6" applyFont="1" applyFill="1" applyBorder="1" applyAlignment="1">
      <alignment vertical="center" wrapText="1"/>
    </xf>
    <xf numFmtId="0" fontId="5" fillId="3" borderId="4" xfId="6" applyFont="1" applyFill="1" applyBorder="1" applyAlignment="1">
      <alignment horizontal="center" vertical="center"/>
    </xf>
    <xf numFmtId="0" fontId="8" fillId="3" borderId="3" xfId="6" applyFont="1" applyFill="1" applyBorder="1" applyAlignment="1">
      <alignment horizontal="center" vertical="center"/>
    </xf>
    <xf numFmtId="3" fontId="4" fillId="0" borderId="3" xfId="6" applyNumberFormat="1" applyFont="1" applyBorder="1" applyAlignment="1">
      <alignment horizontal="center" vertical="center"/>
    </xf>
    <xf numFmtId="0" fontId="4" fillId="0" borderId="5" xfId="6" applyFont="1" applyBorder="1" applyAlignment="1">
      <alignment vertical="center" wrapText="1"/>
    </xf>
    <xf numFmtId="0" fontId="4" fillId="3" borderId="5" xfId="6" applyFont="1" applyFill="1" applyBorder="1" applyAlignment="1">
      <alignment vertical="center" wrapText="1"/>
    </xf>
    <xf numFmtId="0" fontId="9" fillId="4" borderId="0" xfId="6" applyFont="1" applyFill="1" applyAlignment="1">
      <alignment vertical="center"/>
    </xf>
    <xf numFmtId="0" fontId="9" fillId="4" borderId="0" xfId="6" applyFont="1" applyFill="1" applyAlignment="1">
      <alignment horizontal="center" vertical="center"/>
    </xf>
    <xf numFmtId="167" fontId="5" fillId="0" borderId="3" xfId="6" applyNumberFormat="1" applyFont="1" applyBorder="1" applyAlignment="1">
      <alignment vertical="center"/>
    </xf>
    <xf numFmtId="167" fontId="5" fillId="3" borderId="3" xfId="6" applyNumberFormat="1" applyFont="1" applyFill="1" applyBorder="1" applyAlignment="1">
      <alignment vertical="center"/>
    </xf>
    <xf numFmtId="167" fontId="5" fillId="0" borderId="3" xfId="6" applyNumberFormat="1" applyFont="1" applyFill="1" applyBorder="1" applyAlignment="1">
      <alignment vertical="center"/>
    </xf>
    <xf numFmtId="0" fontId="5" fillId="0" borderId="5" xfId="0" quotePrefix="1" applyFont="1" applyFill="1" applyBorder="1" applyAlignment="1">
      <alignment horizontal="justify" vertical="center" wrapText="1"/>
    </xf>
    <xf numFmtId="3" fontId="0" fillId="0" borderId="0" xfId="0" applyNumberFormat="1"/>
    <xf numFmtId="3" fontId="7" fillId="3" borderId="3" xfId="6" applyNumberFormat="1" applyFont="1" applyFill="1" applyBorder="1" applyAlignment="1">
      <alignment horizontal="center" vertical="center"/>
    </xf>
    <xf numFmtId="3" fontId="7" fillId="0" borderId="3" xfId="6" applyNumberFormat="1" applyFont="1" applyFill="1" applyBorder="1" applyAlignment="1">
      <alignment horizontal="center" vertical="center" wrapText="1"/>
    </xf>
    <xf numFmtId="3" fontId="13" fillId="2" borderId="6" xfId="6" applyNumberFormat="1" applyFont="1" applyFill="1" applyBorder="1" applyAlignment="1">
      <alignment horizontal="center" vertical="center" wrapText="1"/>
    </xf>
    <xf numFmtId="165" fontId="7" fillId="0" borderId="4" xfId="6" applyNumberFormat="1" applyFont="1" applyFill="1" applyBorder="1" applyAlignment="1">
      <alignment horizontal="center" vertical="center"/>
    </xf>
    <xf numFmtId="0" fontId="5" fillId="0" borderId="5" xfId="0" applyFont="1" applyFill="1" applyBorder="1" applyAlignment="1">
      <alignment horizontal="center" vertical="center" wrapText="1"/>
    </xf>
    <xf numFmtId="167" fontId="5" fillId="0" borderId="3" xfId="3" applyNumberFormat="1" applyFont="1" applyFill="1" applyBorder="1" applyAlignment="1">
      <alignment vertical="center"/>
    </xf>
    <xf numFmtId="3" fontId="4" fillId="3" borderId="3" xfId="6" applyNumberFormat="1" applyFont="1" applyFill="1" applyBorder="1" applyAlignment="1">
      <alignment horizontal="center" vertical="center"/>
    </xf>
    <xf numFmtId="3" fontId="3" fillId="3" borderId="4" xfId="6" applyNumberFormat="1" applyFont="1" applyFill="1" applyBorder="1" applyAlignment="1">
      <alignment horizontal="center" vertical="center"/>
    </xf>
    <xf numFmtId="3" fontId="1" fillId="0" borderId="4" xfId="6" applyNumberFormat="1" applyFont="1" applyBorder="1" applyAlignment="1">
      <alignment horizontal="center" vertical="center"/>
    </xf>
    <xf numFmtId="3" fontId="3" fillId="0" borderId="4" xfId="6" applyNumberFormat="1" applyFont="1" applyFill="1" applyBorder="1" applyAlignment="1">
      <alignment horizontal="center" vertical="center"/>
    </xf>
    <xf numFmtId="3" fontId="3" fillId="0" borderId="0" xfId="6" applyNumberFormat="1" applyFont="1" applyFill="1" applyBorder="1" applyAlignment="1">
      <alignment horizontal="center" vertical="center"/>
    </xf>
    <xf numFmtId="165" fontId="4" fillId="0" borderId="3" xfId="6" applyNumberFormat="1" applyFont="1" applyBorder="1" applyAlignment="1">
      <alignment horizontal="center" vertical="center"/>
    </xf>
    <xf numFmtId="3" fontId="1" fillId="0" borderId="3" xfId="6" applyNumberFormat="1" applyFont="1" applyFill="1" applyBorder="1" applyAlignment="1">
      <alignment horizontal="center" vertical="center"/>
    </xf>
    <xf numFmtId="0" fontId="1" fillId="0" borderId="5" xfId="6" applyFont="1" applyBorder="1" applyAlignment="1">
      <alignment vertical="center" wrapText="1"/>
    </xf>
    <xf numFmtId="0" fontId="15" fillId="10" borderId="0" xfId="0" applyFont="1" applyFill="1"/>
    <xf numFmtId="0" fontId="0" fillId="10" borderId="0" xfId="0" applyFill="1"/>
    <xf numFmtId="166" fontId="5" fillId="0" borderId="0" xfId="6" applyNumberFormat="1" applyFont="1" applyAlignment="1">
      <alignment vertical="center"/>
    </xf>
    <xf numFmtId="0" fontId="6" fillId="0" borderId="0" xfId="0" applyFont="1" applyBorder="1" applyAlignment="1">
      <alignment horizontal="center" vertical="center" wrapText="1"/>
    </xf>
    <xf numFmtId="0" fontId="10" fillId="4" borderId="0" xfId="6" applyFont="1" applyFill="1" applyAlignment="1">
      <alignment horizontal="center" vertical="center" wrapText="1"/>
    </xf>
    <xf numFmtId="0" fontId="14" fillId="8" borderId="14" xfId="7" applyFont="1" applyFill="1" applyBorder="1" applyAlignment="1">
      <alignment horizontal="center" vertical="center"/>
    </xf>
    <xf numFmtId="0" fontId="14" fillId="8" borderId="2" xfId="7" applyFont="1" applyFill="1" applyBorder="1" applyAlignment="1">
      <alignment horizontal="center" vertical="center"/>
    </xf>
    <xf numFmtId="0" fontId="14" fillId="8" borderId="10" xfId="7" applyFont="1" applyFill="1" applyBorder="1" applyAlignment="1">
      <alignment horizontal="center" vertical="center"/>
    </xf>
  </cellXfs>
  <cellStyles count="20">
    <cellStyle name="Euro" xfId="1" xr:uid="{00000000-0005-0000-0000-000000000000}"/>
    <cellStyle name="Euro 2" xfId="14" xr:uid="{8C908084-908C-4791-AC64-9172DD7C0EA6}"/>
    <cellStyle name="Euro 3" xfId="10" xr:uid="{552C2981-F20D-461D-8672-4AC6E5D5A415}"/>
    <cellStyle name="Euro 4" xfId="18" xr:uid="{B6ADDFDF-8AEE-45BC-9FB6-55CE740CDB00}"/>
    <cellStyle name="Milliers" xfId="2" builtinId="3"/>
    <cellStyle name="Monétaire" xfId="3" builtinId="4"/>
    <cellStyle name="Monétaire 2" xfId="15" xr:uid="{AF30DA83-FD15-46EC-A973-1C98054EF748}"/>
    <cellStyle name="Monétaire 3" xfId="11" xr:uid="{F3C4FD03-1100-43BF-97B6-91DD3624BDBE}"/>
    <cellStyle name="Monétaire 4" xfId="19" xr:uid="{E4E26380-6A98-4B81-A9DD-458D25DA5DB6}"/>
    <cellStyle name="Normal" xfId="0" builtinId="0"/>
    <cellStyle name="Normal 2" xfId="4" xr:uid="{00000000-0005-0000-0000-000004000000}"/>
    <cellStyle name="Normal 2 2" xfId="9" xr:uid="{D7C703D9-1009-4331-8C04-9FC328616EE3}"/>
    <cellStyle name="Normal 2 2 2" xfId="16" xr:uid="{4A609317-7BCD-4A3F-BB99-587BCCAA0C44}"/>
    <cellStyle name="Normal 2 3" xfId="12" xr:uid="{BD32E6F4-034F-4623-B11D-18D98A56E5FE}"/>
    <cellStyle name="Normal 3" xfId="5" xr:uid="{00000000-0005-0000-0000-000005000000}"/>
    <cellStyle name="Normal 3 2" xfId="17" xr:uid="{6B5C8ED3-DECC-4FE4-8856-5460FF5B8407}"/>
    <cellStyle name="Normal 3 3" xfId="13" xr:uid="{4D80E2DC-3E0A-4CEE-BC5E-4140C6D8F268}"/>
    <cellStyle name="Normal 4" xfId="7" xr:uid="{1B17BB78-DA18-419E-9664-5F17FA7F4AED}"/>
    <cellStyle name="Normal_DQE_PRELANDONv2" xfId="6" xr:uid="{00000000-0005-0000-0000-000006000000}"/>
    <cellStyle name="Pourcentage 2" xfId="8" xr:uid="{0DD5594C-9901-4D09-85AF-D8C45E1270CC}"/>
  </cellStyles>
  <dxfs count="0"/>
  <tableStyles count="0" defaultTableStyle="TableStyleMedium9" defaultPivotStyle="PivotStyleLight16"/>
  <colors>
    <mruColors>
      <color rgb="FFCCFFCC"/>
      <color rgb="FF99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104775</xdr:colOff>
      <xdr:row>0</xdr:row>
      <xdr:rowOff>266700</xdr:rowOff>
    </xdr:to>
    <xdr:sp macro="" textlink="">
      <xdr:nvSpPr>
        <xdr:cNvPr id="2049" name="Text Box 1">
          <a:extLst>
            <a:ext uri="{FF2B5EF4-FFF2-40B4-BE49-F238E27FC236}">
              <a16:creationId xmlns:a16="http://schemas.microsoft.com/office/drawing/2014/main" id="{00000000-0008-0000-0000-000001080000}"/>
            </a:ext>
          </a:extLst>
        </xdr:cNvPr>
        <xdr:cNvSpPr txBox="1">
          <a:spLocks noChangeArrowheads="1"/>
        </xdr:cNvSpPr>
      </xdr:nvSpPr>
      <xdr:spPr bwMode="auto">
        <a:xfrm>
          <a:off x="8334375" y="0"/>
          <a:ext cx="104775" cy="266700"/>
        </a:xfrm>
        <a:prstGeom prst="rect">
          <a:avLst/>
        </a:prstGeom>
        <a:noFill/>
        <a:ln w="9525">
          <a:noFill/>
          <a:miter lim="800000"/>
          <a:headEnd/>
          <a:tailEnd/>
        </a:ln>
      </xdr:spPr>
    </xdr:sp>
    <xdr:clientData/>
  </xdr:twoCellAnchor>
  <xdr:twoCellAnchor editAs="oneCell">
    <xdr:from>
      <xdr:col>1</xdr:col>
      <xdr:colOff>0</xdr:colOff>
      <xdr:row>0</xdr:row>
      <xdr:rowOff>0</xdr:rowOff>
    </xdr:from>
    <xdr:to>
      <xdr:col>1</xdr:col>
      <xdr:colOff>104775</xdr:colOff>
      <xdr:row>0</xdr:row>
      <xdr:rowOff>266700</xdr:rowOff>
    </xdr:to>
    <xdr:sp macro="" textlink="">
      <xdr:nvSpPr>
        <xdr:cNvPr id="2050" name="Text Box 2">
          <a:extLst>
            <a:ext uri="{FF2B5EF4-FFF2-40B4-BE49-F238E27FC236}">
              <a16:creationId xmlns:a16="http://schemas.microsoft.com/office/drawing/2014/main" id="{00000000-0008-0000-0000-000002080000}"/>
            </a:ext>
          </a:extLst>
        </xdr:cNvPr>
        <xdr:cNvSpPr txBox="1">
          <a:spLocks noChangeArrowheads="1"/>
        </xdr:cNvSpPr>
      </xdr:nvSpPr>
      <xdr:spPr bwMode="auto">
        <a:xfrm>
          <a:off x="8334375" y="0"/>
          <a:ext cx="104775" cy="266700"/>
        </a:xfrm>
        <a:prstGeom prst="rect">
          <a:avLst/>
        </a:prstGeom>
        <a:noFill/>
        <a:ln w="9525">
          <a:noFill/>
          <a:miter lim="800000"/>
          <a:headEnd/>
          <a:tailEnd/>
        </a:ln>
      </xdr:spPr>
    </xdr:sp>
    <xdr:clientData/>
  </xdr:twoCellAnchor>
  <xdr:oneCellAnchor>
    <xdr:from>
      <xdr:col>0</xdr:col>
      <xdr:colOff>0</xdr:colOff>
      <xdr:row>257</xdr:row>
      <xdr:rowOff>0</xdr:rowOff>
    </xdr:from>
    <xdr:ext cx="2998473" cy="329271"/>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0" y="51673125"/>
          <a:ext cx="2817613" cy="319863"/>
        </a:xfrm>
        <a:prstGeom prst="rect">
          <a:avLst/>
        </a:prstGeom>
        <a:noFill/>
        <a:ln>
          <a:noFill/>
        </a:ln>
      </xdr:spPr>
      <xdr:txBody>
        <a:bodyPr wrap="none" lIns="18288" tIns="22860" rIns="0" bIns="0" anchor="t" upright="1">
          <a:spAutoFit/>
        </a:bodyPr>
        <a:lstStyle/>
        <a:p>
          <a:pPr algn="l" rtl="0">
            <a:defRPr sz="1000"/>
          </a:pPr>
          <a:r>
            <a:rPr lang="fr-FR" sz="900" b="0" i="0" u="none" strike="noStrike" baseline="0">
              <a:solidFill>
                <a:srgbClr val="000000"/>
              </a:solidFill>
              <a:latin typeface="Arial"/>
              <a:cs typeface="Arial"/>
            </a:rPr>
            <a:t>Complété quant aux prix par l'entrepreneur soussigné</a:t>
          </a:r>
        </a:p>
        <a:p>
          <a:pPr algn="l" rtl="0">
            <a:lnSpc>
              <a:spcPts val="900"/>
            </a:lnSpc>
            <a:defRPr sz="1000"/>
          </a:pPr>
          <a:r>
            <a:rPr lang="fr-FR" sz="900" b="0" i="0" u="none" strike="noStrike" baseline="0">
              <a:solidFill>
                <a:srgbClr val="000000"/>
              </a:solidFill>
              <a:latin typeface="Arial"/>
              <a:cs typeface="Arial"/>
            </a:rPr>
            <a:t>pour être annexé à la soumission en date du :</a:t>
          </a:r>
        </a:p>
      </xdr:txBody>
    </xdr:sp>
    <xdr:clientData/>
  </xdr:oneCellAnchor>
  <xdr:oneCellAnchor>
    <xdr:from>
      <xdr:col>1</xdr:col>
      <xdr:colOff>0</xdr:colOff>
      <xdr:row>257</xdr:row>
      <xdr:rowOff>0</xdr:rowOff>
    </xdr:from>
    <xdr:ext cx="2200942" cy="331095"/>
    <xdr:sp macro="" textlink="">
      <xdr:nvSpPr>
        <xdr:cNvPr id="5" name="Text Box 4">
          <a:extLst>
            <a:ext uri="{FF2B5EF4-FFF2-40B4-BE49-F238E27FC236}">
              <a16:creationId xmlns:a16="http://schemas.microsoft.com/office/drawing/2014/main" id="{00000000-0008-0000-0000-000005000000}"/>
            </a:ext>
          </a:extLst>
        </xdr:cNvPr>
        <xdr:cNvSpPr txBox="1">
          <a:spLocks noChangeArrowheads="1"/>
        </xdr:cNvSpPr>
      </xdr:nvSpPr>
      <xdr:spPr bwMode="auto">
        <a:xfrm>
          <a:off x="6134100" y="51673125"/>
          <a:ext cx="2000856" cy="321635"/>
        </a:xfrm>
        <a:prstGeom prst="rect">
          <a:avLst/>
        </a:prstGeom>
        <a:noFill/>
        <a:ln>
          <a:noFill/>
        </a:ln>
      </xdr:spPr>
      <xdr:txBody>
        <a:bodyPr wrap="none" lIns="9144" tIns="18288" rIns="0" bIns="0" anchor="t" upright="1">
          <a:spAutoFit/>
        </a:bodyPr>
        <a:lstStyle/>
        <a:p>
          <a:pPr algn="l" rtl="0">
            <a:defRPr sz="1000"/>
          </a:pPr>
          <a:r>
            <a:rPr lang="fr-FR" sz="900" b="0" i="0" u="none" strike="noStrike" baseline="0">
              <a:solidFill>
                <a:srgbClr val="000000"/>
              </a:solidFill>
              <a:latin typeface="Arial"/>
              <a:cs typeface="Arial"/>
            </a:rPr>
            <a:t>Lu et approuvé par le Maître d'Ouvrage</a:t>
          </a:r>
        </a:p>
        <a:p>
          <a:pPr algn="l" rtl="0">
            <a:defRPr sz="1000"/>
          </a:pPr>
          <a:r>
            <a:rPr lang="fr-FR" sz="900" b="0" i="0" u="none" strike="noStrike" baseline="0">
              <a:solidFill>
                <a:srgbClr val="000000"/>
              </a:solidFill>
              <a:latin typeface="Arial"/>
              <a:cs typeface="Arial"/>
            </a:rPr>
            <a:t>Le : </a:t>
          </a:r>
        </a:p>
      </xdr:txBody>
    </xdr:sp>
    <xdr:clientData/>
  </xdr:oneCellAnchor>
  <xdr:twoCellAnchor>
    <xdr:from>
      <xdr:col>0</xdr:col>
      <xdr:colOff>2914650</xdr:colOff>
      <xdr:row>257</xdr:row>
      <xdr:rowOff>0</xdr:rowOff>
    </xdr:from>
    <xdr:to>
      <xdr:col>0</xdr:col>
      <xdr:colOff>2914650</xdr:colOff>
      <xdr:row>257</xdr:row>
      <xdr:rowOff>0</xdr:rowOff>
    </xdr:to>
    <xdr:sp macro="" textlink="">
      <xdr:nvSpPr>
        <xdr:cNvPr id="2053" name="Line 5">
          <a:extLst>
            <a:ext uri="{FF2B5EF4-FFF2-40B4-BE49-F238E27FC236}">
              <a16:creationId xmlns:a16="http://schemas.microsoft.com/office/drawing/2014/main" id="{00000000-0008-0000-0000-000005080000}"/>
            </a:ext>
          </a:extLst>
        </xdr:cNvPr>
        <xdr:cNvSpPr>
          <a:spLocks noChangeShapeType="1"/>
        </xdr:cNvSpPr>
      </xdr:nvSpPr>
      <xdr:spPr bwMode="auto">
        <a:xfrm>
          <a:off x="2914650" y="66751200"/>
          <a:ext cx="0" cy="0"/>
        </a:xfrm>
        <a:prstGeom prst="line">
          <a:avLst/>
        </a:prstGeom>
        <a:noFill/>
        <a:ln w="9525">
          <a:solidFill>
            <a:srgbClr val="000000"/>
          </a:solidFill>
          <a:round/>
          <a:headEnd/>
          <a:tailEnd/>
        </a:ln>
      </xdr:spPr>
    </xdr:sp>
    <xdr:clientData/>
  </xdr:twoCellAnchor>
  <xdr:twoCellAnchor editAs="oneCell">
    <xdr:from>
      <xdr:col>1</xdr:col>
      <xdr:colOff>0</xdr:colOff>
      <xdr:row>0</xdr:row>
      <xdr:rowOff>47625</xdr:rowOff>
    </xdr:from>
    <xdr:to>
      <xdr:col>1</xdr:col>
      <xdr:colOff>104775</xdr:colOff>
      <xdr:row>0</xdr:row>
      <xdr:rowOff>314325</xdr:rowOff>
    </xdr:to>
    <xdr:sp macro="" textlink="">
      <xdr:nvSpPr>
        <xdr:cNvPr id="2054" name="Text Box 6">
          <a:extLst>
            <a:ext uri="{FF2B5EF4-FFF2-40B4-BE49-F238E27FC236}">
              <a16:creationId xmlns:a16="http://schemas.microsoft.com/office/drawing/2014/main" id="{00000000-0008-0000-0000-000006080000}"/>
            </a:ext>
          </a:extLst>
        </xdr:cNvPr>
        <xdr:cNvSpPr txBox="1">
          <a:spLocks noChangeArrowheads="1"/>
        </xdr:cNvSpPr>
      </xdr:nvSpPr>
      <xdr:spPr bwMode="auto">
        <a:xfrm>
          <a:off x="8334375" y="47625"/>
          <a:ext cx="104775" cy="266700"/>
        </a:xfrm>
        <a:prstGeom prst="rect">
          <a:avLst/>
        </a:prstGeom>
        <a:noFill/>
        <a:ln w="9525">
          <a:noFill/>
          <a:miter lim="800000"/>
          <a:headEnd/>
          <a:tailEnd/>
        </a:ln>
      </xdr:spPr>
    </xdr:sp>
    <xdr:clientData/>
  </xdr:twoCellAnchor>
  <xdr:twoCellAnchor editAs="oneCell">
    <xdr:from>
      <xdr:col>1</xdr:col>
      <xdr:colOff>0</xdr:colOff>
      <xdr:row>0</xdr:row>
      <xdr:rowOff>0</xdr:rowOff>
    </xdr:from>
    <xdr:to>
      <xdr:col>1</xdr:col>
      <xdr:colOff>104775</xdr:colOff>
      <xdr:row>0</xdr:row>
      <xdr:rowOff>266700</xdr:rowOff>
    </xdr:to>
    <xdr:sp macro="" textlink="">
      <xdr:nvSpPr>
        <xdr:cNvPr id="2055" name="Text Box 7">
          <a:extLst>
            <a:ext uri="{FF2B5EF4-FFF2-40B4-BE49-F238E27FC236}">
              <a16:creationId xmlns:a16="http://schemas.microsoft.com/office/drawing/2014/main" id="{00000000-0008-0000-0000-000007080000}"/>
            </a:ext>
          </a:extLst>
        </xdr:cNvPr>
        <xdr:cNvSpPr txBox="1">
          <a:spLocks noChangeArrowheads="1"/>
        </xdr:cNvSpPr>
      </xdr:nvSpPr>
      <xdr:spPr bwMode="auto">
        <a:xfrm>
          <a:off x="8334375" y="0"/>
          <a:ext cx="104775" cy="266700"/>
        </a:xfrm>
        <a:prstGeom prst="rect">
          <a:avLst/>
        </a:prstGeom>
        <a:noFill/>
        <a:ln w="9525">
          <a:noFill/>
          <a:miter lim="800000"/>
          <a:headEnd/>
          <a:tailEnd/>
        </a:ln>
      </xdr:spPr>
    </xdr:sp>
    <xdr:clientData/>
  </xdr:twoCellAnchor>
  <xdr:oneCellAnchor>
    <xdr:from>
      <xdr:col>0</xdr:col>
      <xdr:colOff>0</xdr:colOff>
      <xdr:row>257</xdr:row>
      <xdr:rowOff>0</xdr:rowOff>
    </xdr:from>
    <xdr:ext cx="2998785" cy="331095"/>
    <xdr:sp macro="" textlink="">
      <xdr:nvSpPr>
        <xdr:cNvPr id="9" name="Text Box 8">
          <a:extLst>
            <a:ext uri="{FF2B5EF4-FFF2-40B4-BE49-F238E27FC236}">
              <a16:creationId xmlns:a16="http://schemas.microsoft.com/office/drawing/2014/main" id="{00000000-0008-0000-0000-000009000000}"/>
            </a:ext>
          </a:extLst>
        </xdr:cNvPr>
        <xdr:cNvSpPr txBox="1">
          <a:spLocks noChangeArrowheads="1"/>
        </xdr:cNvSpPr>
      </xdr:nvSpPr>
      <xdr:spPr bwMode="auto">
        <a:xfrm>
          <a:off x="0" y="51673125"/>
          <a:ext cx="2808386" cy="321635"/>
        </a:xfrm>
        <a:prstGeom prst="rect">
          <a:avLst/>
        </a:prstGeom>
        <a:noFill/>
        <a:ln>
          <a:noFill/>
        </a:ln>
      </xdr:spPr>
      <xdr:txBody>
        <a:bodyPr wrap="none" lIns="9144" tIns="18288" rIns="0" bIns="0" anchor="t" upright="1">
          <a:spAutoFit/>
        </a:bodyPr>
        <a:lstStyle/>
        <a:p>
          <a:pPr algn="l" rtl="0">
            <a:defRPr sz="1000"/>
          </a:pPr>
          <a:r>
            <a:rPr lang="fr-FR" sz="900" b="0" i="0" u="none" strike="noStrike" baseline="0">
              <a:solidFill>
                <a:srgbClr val="000000"/>
              </a:solidFill>
              <a:latin typeface="Arial"/>
              <a:cs typeface="Arial"/>
            </a:rPr>
            <a:t>Complété quant aux prix par l'entrepreneur soussigné</a:t>
          </a:r>
        </a:p>
        <a:p>
          <a:pPr algn="l" rtl="0">
            <a:defRPr sz="1000"/>
          </a:pPr>
          <a:r>
            <a:rPr lang="fr-FR" sz="900" b="0" i="0" u="none" strike="noStrike" baseline="0">
              <a:solidFill>
                <a:srgbClr val="000000"/>
              </a:solidFill>
              <a:latin typeface="Arial"/>
              <a:cs typeface="Arial"/>
            </a:rPr>
            <a:t>pour être annexé à la soumission en date du :</a:t>
          </a:r>
        </a:p>
      </xdr:txBody>
    </xdr:sp>
    <xdr:clientData/>
  </xdr:oneCellAnchor>
  <xdr:oneCellAnchor>
    <xdr:from>
      <xdr:col>1</xdr:col>
      <xdr:colOff>0</xdr:colOff>
      <xdr:row>257</xdr:row>
      <xdr:rowOff>0</xdr:rowOff>
    </xdr:from>
    <xdr:ext cx="2200942" cy="331095"/>
    <xdr:sp macro="" textlink="">
      <xdr:nvSpPr>
        <xdr:cNvPr id="10" name="Text Box 9">
          <a:extLst>
            <a:ext uri="{FF2B5EF4-FFF2-40B4-BE49-F238E27FC236}">
              <a16:creationId xmlns:a16="http://schemas.microsoft.com/office/drawing/2014/main" id="{00000000-0008-0000-0000-00000A000000}"/>
            </a:ext>
          </a:extLst>
        </xdr:cNvPr>
        <xdr:cNvSpPr txBox="1">
          <a:spLocks noChangeArrowheads="1"/>
        </xdr:cNvSpPr>
      </xdr:nvSpPr>
      <xdr:spPr bwMode="auto">
        <a:xfrm>
          <a:off x="6134100" y="51673125"/>
          <a:ext cx="2000856" cy="321635"/>
        </a:xfrm>
        <a:prstGeom prst="rect">
          <a:avLst/>
        </a:prstGeom>
        <a:noFill/>
        <a:ln>
          <a:noFill/>
        </a:ln>
      </xdr:spPr>
      <xdr:txBody>
        <a:bodyPr wrap="none" lIns="9144" tIns="18288" rIns="0" bIns="0" anchor="t" upright="1">
          <a:spAutoFit/>
        </a:bodyPr>
        <a:lstStyle/>
        <a:p>
          <a:pPr algn="l" rtl="0">
            <a:defRPr sz="1000"/>
          </a:pPr>
          <a:r>
            <a:rPr lang="fr-FR" sz="900" b="0" i="0" u="none" strike="noStrike" baseline="0">
              <a:solidFill>
                <a:srgbClr val="000000"/>
              </a:solidFill>
              <a:latin typeface="Arial"/>
              <a:cs typeface="Arial"/>
            </a:rPr>
            <a:t>Lu et approuvé par le Maître d'Ouvrage</a:t>
          </a:r>
        </a:p>
        <a:p>
          <a:pPr algn="l" rtl="0">
            <a:defRPr sz="1000"/>
          </a:pPr>
          <a:r>
            <a:rPr lang="fr-FR" sz="900" b="0" i="0" u="none" strike="noStrike" baseline="0">
              <a:solidFill>
                <a:srgbClr val="000000"/>
              </a:solidFill>
              <a:latin typeface="Arial"/>
              <a:cs typeface="Arial"/>
            </a:rPr>
            <a:t>Le : </a:t>
          </a:r>
        </a:p>
      </xdr:txBody>
    </xdr:sp>
    <xdr:clientData/>
  </xdr:oneCellAnchor>
  <xdr:twoCellAnchor>
    <xdr:from>
      <xdr:col>0</xdr:col>
      <xdr:colOff>2914650</xdr:colOff>
      <xdr:row>257</xdr:row>
      <xdr:rowOff>0</xdr:rowOff>
    </xdr:from>
    <xdr:to>
      <xdr:col>0</xdr:col>
      <xdr:colOff>2914650</xdr:colOff>
      <xdr:row>257</xdr:row>
      <xdr:rowOff>0</xdr:rowOff>
    </xdr:to>
    <xdr:sp macro="" textlink="">
      <xdr:nvSpPr>
        <xdr:cNvPr id="2058" name="Line 10">
          <a:extLst>
            <a:ext uri="{FF2B5EF4-FFF2-40B4-BE49-F238E27FC236}">
              <a16:creationId xmlns:a16="http://schemas.microsoft.com/office/drawing/2014/main" id="{00000000-0008-0000-0000-00000A080000}"/>
            </a:ext>
          </a:extLst>
        </xdr:cNvPr>
        <xdr:cNvSpPr>
          <a:spLocks noChangeShapeType="1"/>
        </xdr:cNvSpPr>
      </xdr:nvSpPr>
      <xdr:spPr bwMode="auto">
        <a:xfrm>
          <a:off x="2914650" y="66751200"/>
          <a:ext cx="0" cy="0"/>
        </a:xfrm>
        <a:prstGeom prst="line">
          <a:avLst/>
        </a:prstGeom>
        <a:noFill/>
        <a:ln w="9525">
          <a:solidFill>
            <a:srgbClr val="000000"/>
          </a:solidFill>
          <a:round/>
          <a:headEnd/>
          <a:tailEnd/>
        </a:ln>
      </xdr:spPr>
    </xdr:sp>
    <xdr:clientData/>
  </xdr:twoCellAnchor>
  <xdr:twoCellAnchor editAs="oneCell">
    <xdr:from>
      <xdr:col>1</xdr:col>
      <xdr:colOff>0</xdr:colOff>
      <xdr:row>0</xdr:row>
      <xdr:rowOff>0</xdr:rowOff>
    </xdr:from>
    <xdr:to>
      <xdr:col>1</xdr:col>
      <xdr:colOff>104775</xdr:colOff>
      <xdr:row>0</xdr:row>
      <xdr:rowOff>266700</xdr:rowOff>
    </xdr:to>
    <xdr:sp macro="" textlink="">
      <xdr:nvSpPr>
        <xdr:cNvPr id="2059" name="Text Box 1">
          <a:extLst>
            <a:ext uri="{FF2B5EF4-FFF2-40B4-BE49-F238E27FC236}">
              <a16:creationId xmlns:a16="http://schemas.microsoft.com/office/drawing/2014/main" id="{00000000-0008-0000-0000-00000B080000}"/>
            </a:ext>
          </a:extLst>
        </xdr:cNvPr>
        <xdr:cNvSpPr txBox="1">
          <a:spLocks noChangeArrowheads="1"/>
        </xdr:cNvSpPr>
      </xdr:nvSpPr>
      <xdr:spPr bwMode="auto">
        <a:xfrm>
          <a:off x="8334375" y="0"/>
          <a:ext cx="104775" cy="266700"/>
        </a:xfrm>
        <a:prstGeom prst="rect">
          <a:avLst/>
        </a:prstGeom>
        <a:noFill/>
        <a:ln w="9525">
          <a:noFill/>
          <a:miter lim="800000"/>
          <a:headEnd/>
          <a:tailEnd/>
        </a:ln>
      </xdr:spPr>
    </xdr:sp>
    <xdr:clientData/>
  </xdr:twoCellAnchor>
  <xdr:twoCellAnchor editAs="oneCell">
    <xdr:from>
      <xdr:col>1</xdr:col>
      <xdr:colOff>0</xdr:colOff>
      <xdr:row>0</xdr:row>
      <xdr:rowOff>0</xdr:rowOff>
    </xdr:from>
    <xdr:to>
      <xdr:col>1</xdr:col>
      <xdr:colOff>104775</xdr:colOff>
      <xdr:row>0</xdr:row>
      <xdr:rowOff>266700</xdr:rowOff>
    </xdr:to>
    <xdr:sp macro="" textlink="">
      <xdr:nvSpPr>
        <xdr:cNvPr id="2060" name="Text Box 2">
          <a:extLst>
            <a:ext uri="{FF2B5EF4-FFF2-40B4-BE49-F238E27FC236}">
              <a16:creationId xmlns:a16="http://schemas.microsoft.com/office/drawing/2014/main" id="{00000000-0008-0000-0000-00000C080000}"/>
            </a:ext>
          </a:extLst>
        </xdr:cNvPr>
        <xdr:cNvSpPr txBox="1">
          <a:spLocks noChangeArrowheads="1"/>
        </xdr:cNvSpPr>
      </xdr:nvSpPr>
      <xdr:spPr bwMode="auto">
        <a:xfrm>
          <a:off x="8334375" y="0"/>
          <a:ext cx="104775" cy="266700"/>
        </a:xfrm>
        <a:prstGeom prst="rect">
          <a:avLst/>
        </a:prstGeom>
        <a:noFill/>
        <a:ln w="9525">
          <a:noFill/>
          <a:miter lim="800000"/>
          <a:headEnd/>
          <a:tailEnd/>
        </a:ln>
      </xdr:spPr>
    </xdr:sp>
    <xdr:clientData/>
  </xdr:twoCellAnchor>
  <xdr:oneCellAnchor>
    <xdr:from>
      <xdr:col>0</xdr:col>
      <xdr:colOff>0</xdr:colOff>
      <xdr:row>256</xdr:row>
      <xdr:rowOff>0</xdr:rowOff>
    </xdr:from>
    <xdr:ext cx="2998473" cy="329271"/>
    <xdr:sp macro="" textlink="">
      <xdr:nvSpPr>
        <xdr:cNvPr id="14" name="Text Box 3">
          <a:extLst>
            <a:ext uri="{FF2B5EF4-FFF2-40B4-BE49-F238E27FC236}">
              <a16:creationId xmlns:a16="http://schemas.microsoft.com/office/drawing/2014/main" id="{00000000-0008-0000-0000-00000E000000}"/>
            </a:ext>
          </a:extLst>
        </xdr:cNvPr>
        <xdr:cNvSpPr txBox="1">
          <a:spLocks noChangeArrowheads="1"/>
        </xdr:cNvSpPr>
      </xdr:nvSpPr>
      <xdr:spPr bwMode="auto">
        <a:xfrm>
          <a:off x="0" y="66560700"/>
          <a:ext cx="2998473" cy="329271"/>
        </a:xfrm>
        <a:prstGeom prst="rect">
          <a:avLst/>
        </a:prstGeom>
        <a:noFill/>
        <a:ln>
          <a:noFill/>
        </a:ln>
      </xdr:spPr>
      <xdr:txBody>
        <a:bodyPr wrap="none" lIns="18288" tIns="22860" rIns="0" bIns="0" anchor="t" upright="1">
          <a:spAutoFit/>
        </a:bodyPr>
        <a:lstStyle/>
        <a:p>
          <a:pPr algn="l" rtl="0">
            <a:defRPr sz="1000"/>
          </a:pPr>
          <a:r>
            <a:rPr lang="fr-FR" sz="900" b="0" i="0" u="none" strike="noStrike" baseline="0">
              <a:solidFill>
                <a:srgbClr val="000000"/>
              </a:solidFill>
              <a:latin typeface="Arial"/>
              <a:cs typeface="Arial"/>
            </a:rPr>
            <a:t>Complété quant aux prix par l'entrepreneur soussigné</a:t>
          </a:r>
        </a:p>
        <a:p>
          <a:pPr algn="l" rtl="0">
            <a:lnSpc>
              <a:spcPts val="900"/>
            </a:lnSpc>
            <a:defRPr sz="1000"/>
          </a:pPr>
          <a:r>
            <a:rPr lang="fr-FR" sz="900" b="0" i="0" u="none" strike="noStrike" baseline="0">
              <a:solidFill>
                <a:srgbClr val="000000"/>
              </a:solidFill>
              <a:latin typeface="Arial"/>
              <a:cs typeface="Arial"/>
            </a:rPr>
            <a:t>pour être annexé à la soumission en date du :</a:t>
          </a:r>
        </a:p>
      </xdr:txBody>
    </xdr:sp>
    <xdr:clientData/>
  </xdr:oneCellAnchor>
  <xdr:oneCellAnchor>
    <xdr:from>
      <xdr:col>1</xdr:col>
      <xdr:colOff>0</xdr:colOff>
      <xdr:row>256</xdr:row>
      <xdr:rowOff>0</xdr:rowOff>
    </xdr:from>
    <xdr:ext cx="2200942" cy="331095"/>
    <xdr:sp macro="" textlink="">
      <xdr:nvSpPr>
        <xdr:cNvPr id="15" name="Text Box 4">
          <a:extLst>
            <a:ext uri="{FF2B5EF4-FFF2-40B4-BE49-F238E27FC236}">
              <a16:creationId xmlns:a16="http://schemas.microsoft.com/office/drawing/2014/main" id="{00000000-0008-0000-0000-00000F000000}"/>
            </a:ext>
          </a:extLst>
        </xdr:cNvPr>
        <xdr:cNvSpPr txBox="1">
          <a:spLocks noChangeArrowheads="1"/>
        </xdr:cNvSpPr>
      </xdr:nvSpPr>
      <xdr:spPr bwMode="auto">
        <a:xfrm>
          <a:off x="8334375" y="66560700"/>
          <a:ext cx="2200942" cy="331095"/>
        </a:xfrm>
        <a:prstGeom prst="rect">
          <a:avLst/>
        </a:prstGeom>
        <a:noFill/>
        <a:ln>
          <a:noFill/>
        </a:ln>
      </xdr:spPr>
      <xdr:txBody>
        <a:bodyPr wrap="none" lIns="9144" tIns="18288" rIns="0" bIns="0" anchor="t" upright="1">
          <a:spAutoFit/>
        </a:bodyPr>
        <a:lstStyle/>
        <a:p>
          <a:pPr algn="l" rtl="0">
            <a:defRPr sz="1000"/>
          </a:pPr>
          <a:r>
            <a:rPr lang="fr-FR" sz="900" b="0" i="0" u="none" strike="noStrike" baseline="0">
              <a:solidFill>
                <a:srgbClr val="000000"/>
              </a:solidFill>
              <a:latin typeface="Arial"/>
              <a:cs typeface="Arial"/>
            </a:rPr>
            <a:t>Lu et approuvé par le Maître d'Ouvrage</a:t>
          </a:r>
        </a:p>
        <a:p>
          <a:pPr algn="l" rtl="0">
            <a:defRPr sz="1000"/>
          </a:pPr>
          <a:r>
            <a:rPr lang="fr-FR" sz="900" b="0" i="0" u="none" strike="noStrike" baseline="0">
              <a:solidFill>
                <a:srgbClr val="000000"/>
              </a:solidFill>
              <a:latin typeface="Arial"/>
              <a:cs typeface="Arial"/>
            </a:rPr>
            <a:t>Le : </a:t>
          </a:r>
        </a:p>
      </xdr:txBody>
    </xdr:sp>
    <xdr:clientData/>
  </xdr:oneCellAnchor>
  <xdr:twoCellAnchor>
    <xdr:from>
      <xdr:col>0</xdr:col>
      <xdr:colOff>2914650</xdr:colOff>
      <xdr:row>256</xdr:row>
      <xdr:rowOff>0</xdr:rowOff>
    </xdr:from>
    <xdr:to>
      <xdr:col>0</xdr:col>
      <xdr:colOff>2914650</xdr:colOff>
      <xdr:row>256</xdr:row>
      <xdr:rowOff>0</xdr:rowOff>
    </xdr:to>
    <xdr:sp macro="" textlink="">
      <xdr:nvSpPr>
        <xdr:cNvPr id="2063" name="Line 5">
          <a:extLst>
            <a:ext uri="{FF2B5EF4-FFF2-40B4-BE49-F238E27FC236}">
              <a16:creationId xmlns:a16="http://schemas.microsoft.com/office/drawing/2014/main" id="{00000000-0008-0000-0000-00000F080000}"/>
            </a:ext>
          </a:extLst>
        </xdr:cNvPr>
        <xdr:cNvSpPr>
          <a:spLocks noChangeShapeType="1"/>
        </xdr:cNvSpPr>
      </xdr:nvSpPr>
      <xdr:spPr bwMode="auto">
        <a:xfrm>
          <a:off x="2914650" y="66560700"/>
          <a:ext cx="0" cy="0"/>
        </a:xfrm>
        <a:prstGeom prst="line">
          <a:avLst/>
        </a:prstGeom>
        <a:noFill/>
        <a:ln w="9525">
          <a:solidFill>
            <a:srgbClr val="000000"/>
          </a:solidFill>
          <a:round/>
          <a:headEnd/>
          <a:tailEnd/>
        </a:ln>
      </xdr:spPr>
    </xdr:sp>
    <xdr:clientData/>
  </xdr:twoCellAnchor>
  <xdr:twoCellAnchor editAs="oneCell">
    <xdr:from>
      <xdr:col>1</xdr:col>
      <xdr:colOff>0</xdr:colOff>
      <xdr:row>0</xdr:row>
      <xdr:rowOff>47625</xdr:rowOff>
    </xdr:from>
    <xdr:to>
      <xdr:col>1</xdr:col>
      <xdr:colOff>104775</xdr:colOff>
      <xdr:row>0</xdr:row>
      <xdr:rowOff>314325</xdr:rowOff>
    </xdr:to>
    <xdr:sp macro="" textlink="">
      <xdr:nvSpPr>
        <xdr:cNvPr id="2064" name="Text Box 6">
          <a:extLst>
            <a:ext uri="{FF2B5EF4-FFF2-40B4-BE49-F238E27FC236}">
              <a16:creationId xmlns:a16="http://schemas.microsoft.com/office/drawing/2014/main" id="{00000000-0008-0000-0000-000010080000}"/>
            </a:ext>
          </a:extLst>
        </xdr:cNvPr>
        <xdr:cNvSpPr txBox="1">
          <a:spLocks noChangeArrowheads="1"/>
        </xdr:cNvSpPr>
      </xdr:nvSpPr>
      <xdr:spPr bwMode="auto">
        <a:xfrm>
          <a:off x="8334375" y="47625"/>
          <a:ext cx="104775" cy="266700"/>
        </a:xfrm>
        <a:prstGeom prst="rect">
          <a:avLst/>
        </a:prstGeom>
        <a:noFill/>
        <a:ln w="9525">
          <a:noFill/>
          <a:miter lim="800000"/>
          <a:headEnd/>
          <a:tailEnd/>
        </a:ln>
      </xdr:spPr>
    </xdr:sp>
    <xdr:clientData/>
  </xdr:twoCellAnchor>
  <xdr:twoCellAnchor editAs="oneCell">
    <xdr:from>
      <xdr:col>1</xdr:col>
      <xdr:colOff>0</xdr:colOff>
      <xdr:row>0</xdr:row>
      <xdr:rowOff>0</xdr:rowOff>
    </xdr:from>
    <xdr:to>
      <xdr:col>1</xdr:col>
      <xdr:colOff>104775</xdr:colOff>
      <xdr:row>0</xdr:row>
      <xdr:rowOff>266700</xdr:rowOff>
    </xdr:to>
    <xdr:sp macro="" textlink="">
      <xdr:nvSpPr>
        <xdr:cNvPr id="2065" name="Text Box 7">
          <a:extLst>
            <a:ext uri="{FF2B5EF4-FFF2-40B4-BE49-F238E27FC236}">
              <a16:creationId xmlns:a16="http://schemas.microsoft.com/office/drawing/2014/main" id="{00000000-0008-0000-0000-000011080000}"/>
            </a:ext>
          </a:extLst>
        </xdr:cNvPr>
        <xdr:cNvSpPr txBox="1">
          <a:spLocks noChangeArrowheads="1"/>
        </xdr:cNvSpPr>
      </xdr:nvSpPr>
      <xdr:spPr bwMode="auto">
        <a:xfrm>
          <a:off x="8334375" y="0"/>
          <a:ext cx="104775" cy="266700"/>
        </a:xfrm>
        <a:prstGeom prst="rect">
          <a:avLst/>
        </a:prstGeom>
        <a:noFill/>
        <a:ln w="9525">
          <a:noFill/>
          <a:miter lim="800000"/>
          <a:headEnd/>
          <a:tailEnd/>
        </a:ln>
      </xdr:spPr>
    </xdr:sp>
    <xdr:clientData/>
  </xdr:twoCellAnchor>
  <xdr:oneCellAnchor>
    <xdr:from>
      <xdr:col>0</xdr:col>
      <xdr:colOff>0</xdr:colOff>
      <xdr:row>256</xdr:row>
      <xdr:rowOff>0</xdr:rowOff>
    </xdr:from>
    <xdr:ext cx="2998785" cy="331095"/>
    <xdr:sp macro="" textlink="">
      <xdr:nvSpPr>
        <xdr:cNvPr id="19" name="Text Box 8">
          <a:extLst>
            <a:ext uri="{FF2B5EF4-FFF2-40B4-BE49-F238E27FC236}">
              <a16:creationId xmlns:a16="http://schemas.microsoft.com/office/drawing/2014/main" id="{00000000-0008-0000-0000-000013000000}"/>
            </a:ext>
          </a:extLst>
        </xdr:cNvPr>
        <xdr:cNvSpPr txBox="1">
          <a:spLocks noChangeArrowheads="1"/>
        </xdr:cNvSpPr>
      </xdr:nvSpPr>
      <xdr:spPr bwMode="auto">
        <a:xfrm>
          <a:off x="0" y="66560700"/>
          <a:ext cx="2998785" cy="331095"/>
        </a:xfrm>
        <a:prstGeom prst="rect">
          <a:avLst/>
        </a:prstGeom>
        <a:noFill/>
        <a:ln>
          <a:noFill/>
        </a:ln>
      </xdr:spPr>
      <xdr:txBody>
        <a:bodyPr wrap="none" lIns="9144" tIns="18288" rIns="0" bIns="0" anchor="t" upright="1">
          <a:spAutoFit/>
        </a:bodyPr>
        <a:lstStyle/>
        <a:p>
          <a:pPr algn="l" rtl="0">
            <a:defRPr sz="1000"/>
          </a:pPr>
          <a:r>
            <a:rPr lang="fr-FR" sz="900" b="0" i="0" u="none" strike="noStrike" baseline="0">
              <a:solidFill>
                <a:srgbClr val="000000"/>
              </a:solidFill>
              <a:latin typeface="Arial"/>
              <a:cs typeface="Arial"/>
            </a:rPr>
            <a:t>Complété quant aux prix par l'entrepreneur soussigné</a:t>
          </a:r>
        </a:p>
        <a:p>
          <a:pPr algn="l" rtl="0">
            <a:defRPr sz="1000"/>
          </a:pPr>
          <a:r>
            <a:rPr lang="fr-FR" sz="900" b="0" i="0" u="none" strike="noStrike" baseline="0">
              <a:solidFill>
                <a:srgbClr val="000000"/>
              </a:solidFill>
              <a:latin typeface="Arial"/>
              <a:cs typeface="Arial"/>
            </a:rPr>
            <a:t>pour être annexé à la soumission en date du :</a:t>
          </a:r>
        </a:p>
      </xdr:txBody>
    </xdr:sp>
    <xdr:clientData/>
  </xdr:oneCellAnchor>
  <xdr:oneCellAnchor>
    <xdr:from>
      <xdr:col>1</xdr:col>
      <xdr:colOff>0</xdr:colOff>
      <xdr:row>256</xdr:row>
      <xdr:rowOff>0</xdr:rowOff>
    </xdr:from>
    <xdr:ext cx="2200942" cy="331095"/>
    <xdr:sp macro="" textlink="">
      <xdr:nvSpPr>
        <xdr:cNvPr id="20" name="Text Box 9">
          <a:extLst>
            <a:ext uri="{FF2B5EF4-FFF2-40B4-BE49-F238E27FC236}">
              <a16:creationId xmlns:a16="http://schemas.microsoft.com/office/drawing/2014/main" id="{00000000-0008-0000-0000-000014000000}"/>
            </a:ext>
          </a:extLst>
        </xdr:cNvPr>
        <xdr:cNvSpPr txBox="1">
          <a:spLocks noChangeArrowheads="1"/>
        </xdr:cNvSpPr>
      </xdr:nvSpPr>
      <xdr:spPr bwMode="auto">
        <a:xfrm>
          <a:off x="8334375" y="66560700"/>
          <a:ext cx="2200942" cy="331095"/>
        </a:xfrm>
        <a:prstGeom prst="rect">
          <a:avLst/>
        </a:prstGeom>
        <a:noFill/>
        <a:ln>
          <a:noFill/>
        </a:ln>
      </xdr:spPr>
      <xdr:txBody>
        <a:bodyPr wrap="none" lIns="9144" tIns="18288" rIns="0" bIns="0" anchor="t" upright="1">
          <a:spAutoFit/>
        </a:bodyPr>
        <a:lstStyle/>
        <a:p>
          <a:pPr algn="l" rtl="0">
            <a:defRPr sz="1000"/>
          </a:pPr>
          <a:r>
            <a:rPr lang="fr-FR" sz="900" b="0" i="0" u="none" strike="noStrike" baseline="0">
              <a:solidFill>
                <a:srgbClr val="000000"/>
              </a:solidFill>
              <a:latin typeface="Arial"/>
              <a:cs typeface="Arial"/>
            </a:rPr>
            <a:t>Lu et approuvé par le Maître d'Ouvrage</a:t>
          </a:r>
        </a:p>
        <a:p>
          <a:pPr algn="l" rtl="0">
            <a:defRPr sz="1000"/>
          </a:pPr>
          <a:r>
            <a:rPr lang="fr-FR" sz="900" b="0" i="0" u="none" strike="noStrike" baseline="0">
              <a:solidFill>
                <a:srgbClr val="000000"/>
              </a:solidFill>
              <a:latin typeface="Arial"/>
              <a:cs typeface="Arial"/>
            </a:rPr>
            <a:t>Le : </a:t>
          </a:r>
        </a:p>
      </xdr:txBody>
    </xdr:sp>
    <xdr:clientData/>
  </xdr:oneCellAnchor>
  <xdr:twoCellAnchor>
    <xdr:from>
      <xdr:col>0</xdr:col>
      <xdr:colOff>2914650</xdr:colOff>
      <xdr:row>256</xdr:row>
      <xdr:rowOff>0</xdr:rowOff>
    </xdr:from>
    <xdr:to>
      <xdr:col>0</xdr:col>
      <xdr:colOff>2914650</xdr:colOff>
      <xdr:row>256</xdr:row>
      <xdr:rowOff>0</xdr:rowOff>
    </xdr:to>
    <xdr:sp macro="" textlink="">
      <xdr:nvSpPr>
        <xdr:cNvPr id="2068" name="Line 10">
          <a:extLst>
            <a:ext uri="{FF2B5EF4-FFF2-40B4-BE49-F238E27FC236}">
              <a16:creationId xmlns:a16="http://schemas.microsoft.com/office/drawing/2014/main" id="{00000000-0008-0000-0000-000014080000}"/>
            </a:ext>
          </a:extLst>
        </xdr:cNvPr>
        <xdr:cNvSpPr>
          <a:spLocks noChangeShapeType="1"/>
        </xdr:cNvSpPr>
      </xdr:nvSpPr>
      <xdr:spPr bwMode="auto">
        <a:xfrm>
          <a:off x="2914650" y="66560700"/>
          <a:ext cx="0" cy="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52"/>
  <sheetViews>
    <sheetView showZeros="0" view="pageLayout" zoomScale="85" zoomScaleNormal="100" zoomScaleSheetLayoutView="55" zoomScalePageLayoutView="85" workbookViewId="0">
      <selection activeCell="A27" sqref="A27"/>
    </sheetView>
  </sheetViews>
  <sheetFormatPr baseColWidth="10" defaultColWidth="11.42578125" defaultRowHeight="15" x14ac:dyDescent="0.2"/>
  <cols>
    <col min="1" max="1" width="125" style="93" customWidth="1"/>
    <col min="2" max="16384" width="11.42578125" style="92"/>
  </cols>
  <sheetData>
    <row r="1" spans="1:9" ht="66.75" customHeight="1" x14ac:dyDescent="0.2">
      <c r="A1" s="114" t="s">
        <v>62</v>
      </c>
    </row>
    <row r="2" spans="1:9" s="6" customFormat="1" x14ac:dyDescent="0.2">
      <c r="A2" s="131"/>
      <c r="B2" s="7"/>
      <c r="C2" s="8"/>
      <c r="D2" s="9"/>
      <c r="E2" s="5"/>
      <c r="F2" s="5"/>
      <c r="H2" s="78"/>
      <c r="I2" s="79"/>
    </row>
    <row r="3" spans="1:9" s="6" customFormat="1" x14ac:dyDescent="0.2">
      <c r="A3" s="132" t="s">
        <v>7</v>
      </c>
      <c r="B3" s="10"/>
      <c r="C3" s="8"/>
      <c r="D3" s="9"/>
      <c r="E3" s="5"/>
      <c r="F3" s="5"/>
      <c r="H3" s="78"/>
      <c r="I3" s="79"/>
    </row>
    <row r="4" spans="1:9" s="93" customFormat="1" ht="26.25" customHeight="1" x14ac:dyDescent="0.2">
      <c r="A4" s="119" t="s">
        <v>119</v>
      </c>
    </row>
    <row r="5" spans="1:9" s="93" customFormat="1" ht="45" x14ac:dyDescent="0.2">
      <c r="A5" s="130" t="s">
        <v>63</v>
      </c>
    </row>
    <row r="6" spans="1:9" s="93" customFormat="1" ht="60" x14ac:dyDescent="0.2">
      <c r="A6" s="130" t="s">
        <v>177</v>
      </c>
    </row>
    <row r="7" spans="1:9" s="93" customFormat="1" ht="45" x14ac:dyDescent="0.2">
      <c r="A7" s="113" t="s">
        <v>64</v>
      </c>
    </row>
    <row r="8" spans="1:9" s="93" customFormat="1" ht="60" x14ac:dyDescent="0.2">
      <c r="A8" s="113" t="s">
        <v>65</v>
      </c>
    </row>
    <row r="9" spans="1:9" s="93" customFormat="1" ht="30" x14ac:dyDescent="0.2">
      <c r="A9" s="113" t="s">
        <v>66</v>
      </c>
    </row>
    <row r="10" spans="1:9" s="93" customFormat="1" ht="35.25" customHeight="1" x14ac:dyDescent="0.2">
      <c r="A10" s="113" t="s">
        <v>67</v>
      </c>
    </row>
    <row r="11" spans="1:9" s="93" customFormat="1" ht="30" x14ac:dyDescent="0.2">
      <c r="A11" s="113" t="s">
        <v>68</v>
      </c>
    </row>
    <row r="12" spans="1:9" s="93" customFormat="1" ht="30" x14ac:dyDescent="0.2">
      <c r="A12" s="113" t="s">
        <v>69</v>
      </c>
    </row>
    <row r="13" spans="1:9" s="93" customFormat="1" ht="45" x14ac:dyDescent="0.2">
      <c r="A13" s="113" t="s">
        <v>70</v>
      </c>
    </row>
    <row r="14" spans="1:9" s="93" customFormat="1" x14ac:dyDescent="0.2">
      <c r="A14" s="113"/>
    </row>
    <row r="15" spans="1:9" s="93" customFormat="1" x14ac:dyDescent="0.2">
      <c r="A15" s="113"/>
    </row>
    <row r="16" spans="1:9" s="93" customFormat="1" ht="45" x14ac:dyDescent="0.2">
      <c r="A16" s="113" t="s">
        <v>71</v>
      </c>
    </row>
    <row r="17" spans="1:1" s="93" customFormat="1" ht="30" x14ac:dyDescent="0.2">
      <c r="A17" s="113" t="s">
        <v>72</v>
      </c>
    </row>
    <row r="18" spans="1:1" s="93" customFormat="1" ht="30" x14ac:dyDescent="0.2">
      <c r="A18" s="113" t="s">
        <v>73</v>
      </c>
    </row>
    <row r="19" spans="1:1" s="93" customFormat="1" ht="45" x14ac:dyDescent="0.2">
      <c r="A19" s="113" t="s">
        <v>74</v>
      </c>
    </row>
    <row r="20" spans="1:1" s="93" customFormat="1" ht="30" x14ac:dyDescent="0.2">
      <c r="A20" s="113" t="s">
        <v>75</v>
      </c>
    </row>
    <row r="21" spans="1:1" s="93" customFormat="1" ht="30" x14ac:dyDescent="0.2">
      <c r="A21" s="113" t="s">
        <v>76</v>
      </c>
    </row>
    <row r="22" spans="1:1" s="93" customFormat="1" ht="30" x14ac:dyDescent="0.2">
      <c r="A22" s="113" t="s">
        <v>77</v>
      </c>
    </row>
    <row r="23" spans="1:1" s="93" customFormat="1" x14ac:dyDescent="0.2">
      <c r="A23" s="113"/>
    </row>
    <row r="24" spans="1:1" s="93" customFormat="1" x14ac:dyDescent="0.2">
      <c r="A24" s="118" t="s">
        <v>78</v>
      </c>
    </row>
    <row r="25" spans="1:1" s="93" customFormat="1" ht="60" x14ac:dyDescent="0.2">
      <c r="A25" s="113" t="s">
        <v>79</v>
      </c>
    </row>
    <row r="26" spans="1:1" s="93" customFormat="1" ht="45" x14ac:dyDescent="0.2">
      <c r="A26" s="113" t="s">
        <v>80</v>
      </c>
    </row>
    <row r="27" spans="1:1" s="93" customFormat="1" x14ac:dyDescent="0.2">
      <c r="A27" s="113" t="s">
        <v>81</v>
      </c>
    </row>
    <row r="28" spans="1:1" s="93" customFormat="1" x14ac:dyDescent="0.2">
      <c r="A28" s="113" t="s">
        <v>116</v>
      </c>
    </row>
    <row r="29" spans="1:1" s="93" customFormat="1" x14ac:dyDescent="0.2">
      <c r="A29" s="113" t="s">
        <v>117</v>
      </c>
    </row>
    <row r="30" spans="1:1" s="93" customFormat="1" ht="30" x14ac:dyDescent="0.2">
      <c r="A30" s="138" t="s">
        <v>118</v>
      </c>
    </row>
    <row r="31" spans="1:1" s="93" customFormat="1" ht="30" x14ac:dyDescent="0.2">
      <c r="A31" s="139" t="s">
        <v>82</v>
      </c>
    </row>
    <row r="32" spans="1:1" s="93" customFormat="1" ht="60" x14ac:dyDescent="0.2">
      <c r="A32" s="113" t="s">
        <v>83</v>
      </c>
    </row>
    <row r="33" spans="1:1" s="93" customFormat="1" ht="75" x14ac:dyDescent="0.2">
      <c r="A33" s="113" t="s">
        <v>84</v>
      </c>
    </row>
    <row r="34" spans="1:1" s="93" customFormat="1" ht="60" x14ac:dyDescent="0.2">
      <c r="A34" s="113" t="s">
        <v>85</v>
      </c>
    </row>
    <row r="35" spans="1:1" s="93" customFormat="1" x14ac:dyDescent="0.2">
      <c r="A35" s="113"/>
    </row>
    <row r="36" spans="1:1" s="93" customFormat="1" ht="45" x14ac:dyDescent="0.2">
      <c r="A36" s="113" t="s">
        <v>86</v>
      </c>
    </row>
    <row r="37" spans="1:1" s="93" customFormat="1" x14ac:dyDescent="0.2">
      <c r="A37" s="119"/>
    </row>
    <row r="38" spans="1:1" s="93" customFormat="1" x14ac:dyDescent="0.2">
      <c r="A38" s="118" t="s">
        <v>87</v>
      </c>
    </row>
    <row r="39" spans="1:1" s="93" customFormat="1" x14ac:dyDescent="0.2">
      <c r="A39" s="113"/>
    </row>
    <row r="40" spans="1:1" s="93" customFormat="1" x14ac:dyDescent="0.2">
      <c r="A40" s="120" t="s">
        <v>88</v>
      </c>
    </row>
    <row r="41" spans="1:1" s="93" customFormat="1" x14ac:dyDescent="0.2">
      <c r="A41" s="113" t="s">
        <v>89</v>
      </c>
    </row>
    <row r="42" spans="1:1" s="93" customFormat="1" x14ac:dyDescent="0.2">
      <c r="A42" s="121" t="s">
        <v>120</v>
      </c>
    </row>
    <row r="43" spans="1:1" s="93" customFormat="1" ht="45" x14ac:dyDescent="0.2">
      <c r="A43" s="121" t="s">
        <v>121</v>
      </c>
    </row>
    <row r="44" spans="1:1" s="93" customFormat="1" x14ac:dyDescent="0.2">
      <c r="A44" s="121" t="s">
        <v>122</v>
      </c>
    </row>
    <row r="45" spans="1:1" s="93" customFormat="1" x14ac:dyDescent="0.2">
      <c r="A45" s="121" t="s">
        <v>123</v>
      </c>
    </row>
    <row r="46" spans="1:1" s="93" customFormat="1" x14ac:dyDescent="0.2">
      <c r="A46" s="121" t="s">
        <v>124</v>
      </c>
    </row>
    <row r="47" spans="1:1" s="93" customFormat="1" x14ac:dyDescent="0.2">
      <c r="A47" s="121" t="s">
        <v>125</v>
      </c>
    </row>
    <row r="48" spans="1:1" s="93" customFormat="1" x14ac:dyDescent="0.2">
      <c r="A48" s="121" t="s">
        <v>126</v>
      </c>
    </row>
    <row r="49" spans="1:1" s="93" customFormat="1" x14ac:dyDescent="0.2">
      <c r="A49" s="113"/>
    </row>
    <row r="50" spans="1:1" s="93" customFormat="1" x14ac:dyDescent="0.2">
      <c r="A50" s="113" t="s">
        <v>90</v>
      </c>
    </row>
    <row r="51" spans="1:1" s="93" customFormat="1" x14ac:dyDescent="0.2">
      <c r="A51" s="121" t="s">
        <v>127</v>
      </c>
    </row>
    <row r="52" spans="1:1" s="93" customFormat="1" x14ac:dyDescent="0.2">
      <c r="A52" s="121" t="s">
        <v>128</v>
      </c>
    </row>
    <row r="53" spans="1:1" s="93" customFormat="1" x14ac:dyDescent="0.2">
      <c r="A53" s="121" t="s">
        <v>129</v>
      </c>
    </row>
    <row r="54" spans="1:1" s="93" customFormat="1" x14ac:dyDescent="0.2">
      <c r="A54" s="121" t="s">
        <v>130</v>
      </c>
    </row>
    <row r="55" spans="1:1" s="93" customFormat="1" x14ac:dyDescent="0.2">
      <c r="A55" s="121" t="s">
        <v>131</v>
      </c>
    </row>
    <row r="56" spans="1:1" s="93" customFormat="1" x14ac:dyDescent="0.2">
      <c r="A56" s="121" t="s">
        <v>132</v>
      </c>
    </row>
    <row r="57" spans="1:1" s="93" customFormat="1" ht="30" x14ac:dyDescent="0.2">
      <c r="A57" s="121" t="s">
        <v>133</v>
      </c>
    </row>
    <row r="58" spans="1:1" s="93" customFormat="1" ht="30" x14ac:dyDescent="0.2">
      <c r="A58" s="113" t="s">
        <v>91</v>
      </c>
    </row>
    <row r="59" spans="1:1" s="93" customFormat="1" x14ac:dyDescent="0.2">
      <c r="A59" s="113"/>
    </row>
    <row r="60" spans="1:1" s="93" customFormat="1" x14ac:dyDescent="0.2">
      <c r="A60" s="113"/>
    </row>
    <row r="61" spans="1:1" s="93" customFormat="1" x14ac:dyDescent="0.2">
      <c r="A61" s="120" t="s">
        <v>92</v>
      </c>
    </row>
    <row r="62" spans="1:1" s="93" customFormat="1" x14ac:dyDescent="0.2">
      <c r="A62" s="113"/>
    </row>
    <row r="63" spans="1:1" s="93" customFormat="1" x14ac:dyDescent="0.2">
      <c r="A63" s="113" t="s">
        <v>93</v>
      </c>
    </row>
    <row r="64" spans="1:1" s="93" customFormat="1" x14ac:dyDescent="0.2">
      <c r="A64" s="121" t="s">
        <v>134</v>
      </c>
    </row>
    <row r="65" spans="1:1" s="93" customFormat="1" x14ac:dyDescent="0.2">
      <c r="A65" s="121" t="s">
        <v>135</v>
      </c>
    </row>
    <row r="66" spans="1:1" s="93" customFormat="1" x14ac:dyDescent="0.2">
      <c r="A66" s="121" t="s">
        <v>136</v>
      </c>
    </row>
    <row r="67" spans="1:1" s="93" customFormat="1" ht="30" x14ac:dyDescent="0.2">
      <c r="A67" s="121" t="s">
        <v>137</v>
      </c>
    </row>
    <row r="68" spans="1:1" s="93" customFormat="1" ht="30" x14ac:dyDescent="0.2">
      <c r="A68" s="121" t="s">
        <v>138</v>
      </c>
    </row>
    <row r="69" spans="1:1" s="93" customFormat="1" x14ac:dyDescent="0.2">
      <c r="A69" s="121" t="s">
        <v>139</v>
      </c>
    </row>
    <row r="70" spans="1:1" s="93" customFormat="1" x14ac:dyDescent="0.2">
      <c r="A70" s="121" t="s">
        <v>140</v>
      </c>
    </row>
    <row r="71" spans="1:1" s="93" customFormat="1" x14ac:dyDescent="0.2">
      <c r="A71" s="121" t="s">
        <v>141</v>
      </c>
    </row>
    <row r="72" spans="1:1" s="93" customFormat="1" ht="30" x14ac:dyDescent="0.2">
      <c r="A72" s="121" t="s">
        <v>142</v>
      </c>
    </row>
    <row r="73" spans="1:1" s="93" customFormat="1" x14ac:dyDescent="0.2">
      <c r="A73" s="140" t="s">
        <v>143</v>
      </c>
    </row>
    <row r="74" spans="1:1" s="93" customFormat="1" ht="45" x14ac:dyDescent="0.2">
      <c r="A74" s="141" t="s">
        <v>144</v>
      </c>
    </row>
    <row r="75" spans="1:1" s="93" customFormat="1" ht="30" x14ac:dyDescent="0.2">
      <c r="A75" s="121" t="s">
        <v>145</v>
      </c>
    </row>
    <row r="76" spans="1:1" s="93" customFormat="1" ht="30" x14ac:dyDescent="0.2">
      <c r="A76" s="113" t="s">
        <v>94</v>
      </c>
    </row>
    <row r="77" spans="1:1" s="93" customFormat="1" x14ac:dyDescent="0.2">
      <c r="A77" s="113" t="s">
        <v>95</v>
      </c>
    </row>
    <row r="78" spans="1:1" s="93" customFormat="1" x14ac:dyDescent="0.2">
      <c r="A78" s="113"/>
    </row>
    <row r="79" spans="1:1" s="93" customFormat="1" x14ac:dyDescent="0.2">
      <c r="A79" s="113"/>
    </row>
    <row r="80" spans="1:1" s="93" customFormat="1" x14ac:dyDescent="0.2">
      <c r="A80" s="120" t="s">
        <v>96</v>
      </c>
    </row>
    <row r="81" spans="1:1" s="93" customFormat="1" ht="45" x14ac:dyDescent="0.2">
      <c r="A81" s="113" t="s">
        <v>97</v>
      </c>
    </row>
    <row r="82" spans="1:1" s="93" customFormat="1" ht="30" x14ac:dyDescent="0.2">
      <c r="A82" s="113" t="s">
        <v>98</v>
      </c>
    </row>
    <row r="83" spans="1:1" s="93" customFormat="1" ht="30" x14ac:dyDescent="0.2">
      <c r="A83" s="113" t="s">
        <v>99</v>
      </c>
    </row>
    <row r="84" spans="1:1" s="93" customFormat="1" ht="60" x14ac:dyDescent="0.2">
      <c r="A84" s="113" t="s">
        <v>100</v>
      </c>
    </row>
    <row r="85" spans="1:1" s="93" customFormat="1" ht="45" x14ac:dyDescent="0.2">
      <c r="A85" s="113" t="s">
        <v>101</v>
      </c>
    </row>
    <row r="86" spans="1:1" s="93" customFormat="1" ht="30" x14ac:dyDescent="0.2">
      <c r="A86" s="113" t="s">
        <v>102</v>
      </c>
    </row>
    <row r="87" spans="1:1" s="93" customFormat="1" ht="30" x14ac:dyDescent="0.2">
      <c r="A87" s="113" t="s">
        <v>103</v>
      </c>
    </row>
    <row r="88" spans="1:1" s="93" customFormat="1" x14ac:dyDescent="0.2">
      <c r="A88" s="113"/>
    </row>
    <row r="89" spans="1:1" s="93" customFormat="1" x14ac:dyDescent="0.2">
      <c r="A89" s="113"/>
    </row>
    <row r="90" spans="1:1" s="93" customFormat="1" x14ac:dyDescent="0.2">
      <c r="A90" s="120" t="s">
        <v>104</v>
      </c>
    </row>
    <row r="91" spans="1:1" s="93" customFormat="1" x14ac:dyDescent="0.2">
      <c r="A91" s="120"/>
    </row>
    <row r="92" spans="1:1" s="93" customFormat="1" ht="30" x14ac:dyDescent="0.2">
      <c r="A92" s="113" t="s">
        <v>105</v>
      </c>
    </row>
    <row r="93" spans="1:1" s="93" customFormat="1" x14ac:dyDescent="0.2">
      <c r="A93" s="113"/>
    </row>
    <row r="94" spans="1:1" s="93" customFormat="1" ht="60" x14ac:dyDescent="0.2">
      <c r="A94" s="113" t="s">
        <v>106</v>
      </c>
    </row>
    <row r="95" spans="1:1" s="93" customFormat="1" ht="30" x14ac:dyDescent="0.2">
      <c r="A95" s="113" t="s">
        <v>107</v>
      </c>
    </row>
    <row r="96" spans="1:1" s="93" customFormat="1" ht="45" x14ac:dyDescent="0.2">
      <c r="A96" s="113" t="s">
        <v>108</v>
      </c>
    </row>
    <row r="97" spans="1:1" s="93" customFormat="1" ht="30" x14ac:dyDescent="0.2">
      <c r="A97" s="113" t="s">
        <v>109</v>
      </c>
    </row>
    <row r="98" spans="1:1" s="93" customFormat="1" ht="30" x14ac:dyDescent="0.2">
      <c r="A98" s="113" t="s">
        <v>110</v>
      </c>
    </row>
    <row r="99" spans="1:1" s="93" customFormat="1" x14ac:dyDescent="0.2">
      <c r="A99" s="121" t="s">
        <v>146</v>
      </c>
    </row>
    <row r="100" spans="1:1" s="93" customFormat="1" ht="30" x14ac:dyDescent="0.2">
      <c r="A100" s="121" t="s">
        <v>147</v>
      </c>
    </row>
    <row r="101" spans="1:1" s="93" customFormat="1" x14ac:dyDescent="0.2">
      <c r="A101" s="121" t="s">
        <v>148</v>
      </c>
    </row>
    <row r="102" spans="1:1" s="93" customFormat="1" x14ac:dyDescent="0.2">
      <c r="A102" s="121" t="s">
        <v>149</v>
      </c>
    </row>
    <row r="103" spans="1:1" s="93" customFormat="1" x14ac:dyDescent="0.2">
      <c r="A103" s="113" t="s">
        <v>111</v>
      </c>
    </row>
    <row r="104" spans="1:1" s="93" customFormat="1" x14ac:dyDescent="0.2">
      <c r="A104" s="113"/>
    </row>
    <row r="105" spans="1:1" s="93" customFormat="1" x14ac:dyDescent="0.2">
      <c r="A105" s="122" t="s">
        <v>112</v>
      </c>
    </row>
    <row r="106" spans="1:1" s="93" customFormat="1" x14ac:dyDescent="0.2">
      <c r="A106" s="140" t="s">
        <v>150</v>
      </c>
    </row>
    <row r="107" spans="1:1" s="93" customFormat="1" ht="45" x14ac:dyDescent="0.2">
      <c r="A107" s="141" t="s">
        <v>151</v>
      </c>
    </row>
    <row r="108" spans="1:1" s="93" customFormat="1" ht="30" x14ac:dyDescent="0.2">
      <c r="A108" s="121" t="s">
        <v>152</v>
      </c>
    </row>
    <row r="109" spans="1:1" s="93" customFormat="1" ht="45" x14ac:dyDescent="0.2">
      <c r="A109" s="121" t="s">
        <v>153</v>
      </c>
    </row>
    <row r="110" spans="1:1" s="93" customFormat="1" ht="45" x14ac:dyDescent="0.2">
      <c r="A110" s="121" t="s">
        <v>154</v>
      </c>
    </row>
    <row r="111" spans="1:1" s="93" customFormat="1" ht="45" x14ac:dyDescent="0.2">
      <c r="A111" s="121" t="s">
        <v>155</v>
      </c>
    </row>
    <row r="112" spans="1:1" s="93" customFormat="1" x14ac:dyDescent="0.2">
      <c r="A112" s="122"/>
    </row>
    <row r="113" spans="1:1" s="93" customFormat="1" ht="30" x14ac:dyDescent="0.2">
      <c r="A113" s="122" t="s">
        <v>113</v>
      </c>
    </row>
    <row r="114" spans="1:1" s="93" customFormat="1" x14ac:dyDescent="0.2">
      <c r="A114" s="113"/>
    </row>
    <row r="115" spans="1:1" s="93" customFormat="1" x14ac:dyDescent="0.2">
      <c r="A115" s="120" t="s">
        <v>114</v>
      </c>
    </row>
    <row r="116" spans="1:1" s="93" customFormat="1" x14ac:dyDescent="0.2">
      <c r="A116" s="113"/>
    </row>
    <row r="117" spans="1:1" s="93" customFormat="1" ht="30" x14ac:dyDescent="0.2">
      <c r="A117" s="113" t="s">
        <v>115</v>
      </c>
    </row>
    <row r="118" spans="1:1" s="93" customFormat="1" ht="30" x14ac:dyDescent="0.2">
      <c r="A118" s="121" t="s">
        <v>156</v>
      </c>
    </row>
    <row r="119" spans="1:1" s="93" customFormat="1" x14ac:dyDescent="0.2">
      <c r="A119" s="121" t="s">
        <v>157</v>
      </c>
    </row>
    <row r="120" spans="1:1" s="93" customFormat="1" x14ac:dyDescent="0.2">
      <c r="A120" s="121" t="s">
        <v>158</v>
      </c>
    </row>
    <row r="121" spans="1:1" s="93" customFormat="1" x14ac:dyDescent="0.2">
      <c r="A121" s="121" t="s">
        <v>159</v>
      </c>
    </row>
    <row r="122" spans="1:1" s="93" customFormat="1" x14ac:dyDescent="0.2">
      <c r="A122" s="121" t="s">
        <v>160</v>
      </c>
    </row>
    <row r="123" spans="1:1" s="93" customFormat="1" x14ac:dyDescent="0.2">
      <c r="A123" s="121" t="s">
        <v>161</v>
      </c>
    </row>
    <row r="124" spans="1:1" s="93" customFormat="1" x14ac:dyDescent="0.2">
      <c r="A124" s="121" t="s">
        <v>162</v>
      </c>
    </row>
    <row r="125" spans="1:1" s="93" customFormat="1" x14ac:dyDescent="0.2">
      <c r="A125" s="121" t="s">
        <v>163</v>
      </c>
    </row>
    <row r="126" spans="1:1" x14ac:dyDescent="0.2">
      <c r="A126" s="120"/>
    </row>
    <row r="127" spans="1:1" x14ac:dyDescent="0.2">
      <c r="A127" s="94"/>
    </row>
    <row r="128" spans="1:1" x14ac:dyDescent="0.2">
      <c r="A128" s="96"/>
    </row>
    <row r="129" spans="1:1" x14ac:dyDescent="0.2">
      <c r="A129" s="96"/>
    </row>
    <row r="130" spans="1:1" x14ac:dyDescent="0.2">
      <c r="A130" s="97"/>
    </row>
    <row r="131" spans="1:1" x14ac:dyDescent="0.2">
      <c r="A131" s="97"/>
    </row>
    <row r="132" spans="1:1" x14ac:dyDescent="0.2">
      <c r="A132" s="97"/>
    </row>
    <row r="133" spans="1:1" x14ac:dyDescent="0.2">
      <c r="A133" s="97"/>
    </row>
    <row r="134" spans="1:1" x14ac:dyDescent="0.2">
      <c r="A134" s="97"/>
    </row>
    <row r="135" spans="1:1" x14ac:dyDescent="0.2">
      <c r="A135" s="97"/>
    </row>
    <row r="136" spans="1:1" x14ac:dyDescent="0.2">
      <c r="A136" s="97"/>
    </row>
    <row r="137" spans="1:1" x14ac:dyDescent="0.2">
      <c r="A137" s="97"/>
    </row>
    <row r="138" spans="1:1" x14ac:dyDescent="0.2">
      <c r="A138" s="97"/>
    </row>
    <row r="139" spans="1:1" x14ac:dyDescent="0.2">
      <c r="A139" s="97"/>
    </row>
    <row r="140" spans="1:1" x14ac:dyDescent="0.2">
      <c r="A140" s="97"/>
    </row>
    <row r="141" spans="1:1" x14ac:dyDescent="0.2">
      <c r="A141" s="97"/>
    </row>
    <row r="142" spans="1:1" x14ac:dyDescent="0.2">
      <c r="A142" s="97"/>
    </row>
    <row r="143" spans="1:1" x14ac:dyDescent="0.2">
      <c r="A143" s="97"/>
    </row>
    <row r="144" spans="1:1" x14ac:dyDescent="0.2">
      <c r="A144" s="97"/>
    </row>
    <row r="145" spans="1:1" x14ac:dyDescent="0.2">
      <c r="A145" s="97"/>
    </row>
    <row r="146" spans="1:1" x14ac:dyDescent="0.2">
      <c r="A146" s="97"/>
    </row>
    <row r="147" spans="1:1" x14ac:dyDescent="0.2">
      <c r="A147" s="97"/>
    </row>
    <row r="148" spans="1:1" x14ac:dyDescent="0.2">
      <c r="A148" s="97"/>
    </row>
    <row r="149" spans="1:1" x14ac:dyDescent="0.2">
      <c r="A149" s="97"/>
    </row>
    <row r="150" spans="1:1" x14ac:dyDescent="0.2">
      <c r="A150" s="97"/>
    </row>
    <row r="151" spans="1:1" x14ac:dyDescent="0.2">
      <c r="A151" s="97"/>
    </row>
    <row r="152" spans="1:1" x14ac:dyDescent="0.2">
      <c r="A152" s="97"/>
    </row>
    <row r="153" spans="1:1" x14ac:dyDescent="0.2">
      <c r="A153" s="97"/>
    </row>
    <row r="154" spans="1:1" x14ac:dyDescent="0.2">
      <c r="A154" s="97"/>
    </row>
    <row r="155" spans="1:1" x14ac:dyDescent="0.2">
      <c r="A155" s="97"/>
    </row>
    <row r="156" spans="1:1" x14ac:dyDescent="0.2">
      <c r="A156" s="97"/>
    </row>
    <row r="157" spans="1:1" x14ac:dyDescent="0.2">
      <c r="A157" s="97"/>
    </row>
    <row r="158" spans="1:1" x14ac:dyDescent="0.2">
      <c r="A158" s="96"/>
    </row>
    <row r="159" spans="1:1" x14ac:dyDescent="0.2">
      <c r="A159" s="98"/>
    </row>
    <row r="160" spans="1:1" x14ac:dyDescent="0.2">
      <c r="A160" s="97"/>
    </row>
    <row r="161" spans="1:1" x14ac:dyDescent="0.2">
      <c r="A161" s="96"/>
    </row>
    <row r="162" spans="1:1" x14ac:dyDescent="0.2">
      <c r="A162" s="98"/>
    </row>
    <row r="163" spans="1:1" x14ac:dyDescent="0.2">
      <c r="A163" s="98"/>
    </row>
    <row r="164" spans="1:1" x14ac:dyDescent="0.2">
      <c r="A164" s="98"/>
    </row>
    <row r="165" spans="1:1" x14ac:dyDescent="0.2">
      <c r="A165" s="97"/>
    </row>
    <row r="166" spans="1:1" x14ac:dyDescent="0.2">
      <c r="A166" s="97"/>
    </row>
    <row r="167" spans="1:1" x14ac:dyDescent="0.2">
      <c r="A167" s="97"/>
    </row>
    <row r="168" spans="1:1" x14ac:dyDescent="0.2">
      <c r="A168" s="97"/>
    </row>
    <row r="169" spans="1:1" x14ac:dyDescent="0.2">
      <c r="A169" s="97"/>
    </row>
    <row r="170" spans="1:1" x14ac:dyDescent="0.2">
      <c r="A170" s="97"/>
    </row>
    <row r="171" spans="1:1" x14ac:dyDescent="0.2">
      <c r="A171" s="97"/>
    </row>
    <row r="172" spans="1:1" x14ac:dyDescent="0.2">
      <c r="A172" s="97"/>
    </row>
    <row r="173" spans="1:1" x14ac:dyDescent="0.2">
      <c r="A173" s="96"/>
    </row>
    <row r="174" spans="1:1" x14ac:dyDescent="0.2">
      <c r="A174" s="96"/>
    </row>
    <row r="175" spans="1:1" x14ac:dyDescent="0.2">
      <c r="A175" s="98"/>
    </row>
    <row r="176" spans="1:1" x14ac:dyDescent="0.2">
      <c r="A176" s="98"/>
    </row>
    <row r="177" spans="1:1" x14ac:dyDescent="0.2">
      <c r="A177" s="96"/>
    </row>
    <row r="178" spans="1:1" x14ac:dyDescent="0.2">
      <c r="A178" s="98"/>
    </row>
    <row r="179" spans="1:1" x14ac:dyDescent="0.2">
      <c r="A179" s="99"/>
    </row>
    <row r="180" spans="1:1" x14ac:dyDescent="0.2">
      <c r="A180" s="96"/>
    </row>
    <row r="181" spans="1:1" x14ac:dyDescent="0.2">
      <c r="A181" s="97"/>
    </row>
    <row r="182" spans="1:1" x14ac:dyDescent="0.2">
      <c r="A182" s="97"/>
    </row>
    <row r="183" spans="1:1" x14ac:dyDescent="0.2">
      <c r="A183" s="96"/>
    </row>
    <row r="184" spans="1:1" x14ac:dyDescent="0.2">
      <c r="A184" s="98"/>
    </row>
    <row r="185" spans="1:1" x14ac:dyDescent="0.2">
      <c r="A185" s="100"/>
    </row>
    <row r="186" spans="1:1" x14ac:dyDescent="0.2">
      <c r="A186" s="96"/>
    </row>
    <row r="187" spans="1:1" x14ac:dyDescent="0.2">
      <c r="A187" s="98"/>
    </row>
    <row r="188" spans="1:1" ht="12.75" customHeight="1" x14ac:dyDescent="0.2">
      <c r="A188" s="95"/>
    </row>
    <row r="189" spans="1:1" x14ac:dyDescent="0.2">
      <c r="A189" s="100"/>
    </row>
    <row r="190" spans="1:1" x14ac:dyDescent="0.2">
      <c r="A190" s="96"/>
    </row>
    <row r="191" spans="1:1" x14ac:dyDescent="0.2">
      <c r="A191" s="97"/>
    </row>
    <row r="192" spans="1:1" x14ac:dyDescent="0.2">
      <c r="A192" s="97"/>
    </row>
    <row r="193" spans="1:1" x14ac:dyDescent="0.2">
      <c r="A193" s="97"/>
    </row>
    <row r="194" spans="1:1" x14ac:dyDescent="0.2">
      <c r="A194" s="97"/>
    </row>
    <row r="195" spans="1:1" x14ac:dyDescent="0.2">
      <c r="A195" s="97"/>
    </row>
    <row r="196" spans="1:1" x14ac:dyDescent="0.2">
      <c r="A196" s="97"/>
    </row>
    <row r="197" spans="1:1" x14ac:dyDescent="0.2">
      <c r="A197" s="97"/>
    </row>
    <row r="198" spans="1:1" x14ac:dyDescent="0.2">
      <c r="A198" s="96"/>
    </row>
    <row r="199" spans="1:1" x14ac:dyDescent="0.2">
      <c r="A199" s="96"/>
    </row>
    <row r="200" spans="1:1" x14ac:dyDescent="0.2">
      <c r="A200" s="98"/>
    </row>
    <row r="201" spans="1:1" x14ac:dyDescent="0.2">
      <c r="A201" s="98"/>
    </row>
    <row r="202" spans="1:1" x14ac:dyDescent="0.2">
      <c r="A202" s="96"/>
    </row>
    <row r="203" spans="1:1" x14ac:dyDescent="0.2">
      <c r="A203" s="98"/>
    </row>
    <row r="204" spans="1:1" x14ac:dyDescent="0.2">
      <c r="A204" s="101"/>
    </row>
    <row r="205" spans="1:1" x14ac:dyDescent="0.2">
      <c r="A205" s="102"/>
    </row>
    <row r="206" spans="1:1" x14ac:dyDescent="0.2">
      <c r="A206" s="96"/>
    </row>
    <row r="207" spans="1:1" x14ac:dyDescent="0.2">
      <c r="A207" s="100"/>
    </row>
    <row r="208" spans="1:1" x14ac:dyDescent="0.2">
      <c r="A208" s="102"/>
    </row>
    <row r="209" spans="1:1" x14ac:dyDescent="0.2">
      <c r="A209" s="102"/>
    </row>
    <row r="210" spans="1:1" x14ac:dyDescent="0.2">
      <c r="A210" s="103"/>
    </row>
    <row r="211" spans="1:1" x14ac:dyDescent="0.2">
      <c r="A211" s="102"/>
    </row>
    <row r="212" spans="1:1" x14ac:dyDescent="0.2">
      <c r="A212" s="97"/>
    </row>
    <row r="213" spans="1:1" x14ac:dyDescent="0.2">
      <c r="A213" s="104"/>
    </row>
    <row r="214" spans="1:1" x14ac:dyDescent="0.2">
      <c r="A214" s="104"/>
    </row>
    <row r="215" spans="1:1" x14ac:dyDescent="0.2">
      <c r="A215" s="100"/>
    </row>
    <row r="216" spans="1:1" x14ac:dyDescent="0.2">
      <c r="A216" s="96"/>
    </row>
    <row r="217" spans="1:1" x14ac:dyDescent="0.2">
      <c r="A217" s="98"/>
    </row>
    <row r="218" spans="1:1" x14ac:dyDescent="0.2">
      <c r="A218" s="98"/>
    </row>
    <row r="219" spans="1:1" x14ac:dyDescent="0.2">
      <c r="A219" s="96"/>
    </row>
    <row r="220" spans="1:1" x14ac:dyDescent="0.2">
      <c r="A220" s="98"/>
    </row>
    <row r="221" spans="1:1" x14ac:dyDescent="0.2">
      <c r="A221" s="101"/>
    </row>
    <row r="222" spans="1:1" x14ac:dyDescent="0.2">
      <c r="A222" s="105"/>
    </row>
    <row r="223" spans="1:1" x14ac:dyDescent="0.2">
      <c r="A223" s="106"/>
    </row>
    <row r="224" spans="1:1" x14ac:dyDescent="0.2">
      <c r="A224" s="107"/>
    </row>
    <row r="225" spans="1:1" x14ac:dyDescent="0.2">
      <c r="A225" s="108"/>
    </row>
    <row r="226" spans="1:1" x14ac:dyDescent="0.2">
      <c r="A226" s="108"/>
    </row>
    <row r="227" spans="1:1" x14ac:dyDescent="0.2">
      <c r="A227" s="105"/>
    </row>
    <row r="228" spans="1:1" x14ac:dyDescent="0.2">
      <c r="A228" s="105"/>
    </row>
    <row r="229" spans="1:1" x14ac:dyDescent="0.2">
      <c r="A229" s="105"/>
    </row>
    <row r="230" spans="1:1" x14ac:dyDescent="0.2">
      <c r="A230" s="105"/>
    </row>
    <row r="231" spans="1:1" x14ac:dyDescent="0.2">
      <c r="A231" s="105"/>
    </row>
    <row r="232" spans="1:1" x14ac:dyDescent="0.2">
      <c r="A232" s="105"/>
    </row>
    <row r="233" spans="1:1" x14ac:dyDescent="0.2">
      <c r="A233" s="109"/>
    </row>
    <row r="234" spans="1:1" x14ac:dyDescent="0.2">
      <c r="A234" s="105"/>
    </row>
    <row r="235" spans="1:1" x14ac:dyDescent="0.2">
      <c r="A235" s="106"/>
    </row>
    <row r="236" spans="1:1" x14ac:dyDescent="0.2">
      <c r="A236" s="106"/>
    </row>
    <row r="237" spans="1:1" x14ac:dyDescent="0.2">
      <c r="A237" s="106"/>
    </row>
    <row r="238" spans="1:1" x14ac:dyDescent="0.2">
      <c r="A238" s="106"/>
    </row>
    <row r="239" spans="1:1" x14ac:dyDescent="0.2">
      <c r="A239" s="106"/>
    </row>
    <row r="240" spans="1:1" x14ac:dyDescent="0.2">
      <c r="A240" s="105"/>
    </row>
    <row r="241" spans="1:1" x14ac:dyDescent="0.2">
      <c r="A241" s="109"/>
    </row>
    <row r="242" spans="1:1" x14ac:dyDescent="0.2">
      <c r="A242" s="105"/>
    </row>
    <row r="243" spans="1:1" x14ac:dyDescent="0.2">
      <c r="A243" s="106"/>
    </row>
    <row r="244" spans="1:1" x14ac:dyDescent="0.2">
      <c r="A244" s="110"/>
    </row>
    <row r="245" spans="1:1" x14ac:dyDescent="0.2">
      <c r="A245" s="103"/>
    </row>
    <row r="246" spans="1:1" x14ac:dyDescent="0.2">
      <c r="A246" s="111"/>
    </row>
    <row r="247" spans="1:1" x14ac:dyDescent="0.2">
      <c r="A247" s="112"/>
    </row>
    <row r="248" spans="1:1" x14ac:dyDescent="0.2">
      <c r="A248" s="105"/>
    </row>
    <row r="249" spans="1:1" x14ac:dyDescent="0.2">
      <c r="A249" s="106"/>
    </row>
    <row r="250" spans="1:1" x14ac:dyDescent="0.2">
      <c r="A250" s="105"/>
    </row>
    <row r="251" spans="1:1" x14ac:dyDescent="0.2">
      <c r="A251" s="105"/>
    </row>
    <row r="252" spans="1:1" x14ac:dyDescent="0.2">
      <c r="A252" s="105"/>
    </row>
    <row r="253" spans="1:1" x14ac:dyDescent="0.2">
      <c r="A253" s="105"/>
    </row>
    <row r="254" spans="1:1" x14ac:dyDescent="0.2">
      <c r="A254" s="105"/>
    </row>
    <row r="255" spans="1:1" x14ac:dyDescent="0.2">
      <c r="A255" s="105"/>
    </row>
    <row r="256" spans="1:1" x14ac:dyDescent="0.2">
      <c r="A256" s="105"/>
    </row>
    <row r="257" spans="1:1" x14ac:dyDescent="0.2">
      <c r="A257" s="100"/>
    </row>
    <row r="258" spans="1:1" x14ac:dyDescent="0.2">
      <c r="A258" s="100"/>
    </row>
    <row r="259" spans="1:1" x14ac:dyDescent="0.2">
      <c r="A259" s="100"/>
    </row>
    <row r="260" spans="1:1" x14ac:dyDescent="0.2">
      <c r="A260" s="100"/>
    </row>
    <row r="261" spans="1:1" x14ac:dyDescent="0.2">
      <c r="A261" s="100"/>
    </row>
    <row r="262" spans="1:1" x14ac:dyDescent="0.2">
      <c r="A262" s="100"/>
    </row>
    <row r="263" spans="1:1" x14ac:dyDescent="0.2">
      <c r="A263" s="100"/>
    </row>
    <row r="264" spans="1:1" x14ac:dyDescent="0.2">
      <c r="A264" s="100"/>
    </row>
    <row r="265" spans="1:1" x14ac:dyDescent="0.2">
      <c r="A265" s="100"/>
    </row>
    <row r="266" spans="1:1" x14ac:dyDescent="0.2">
      <c r="A266" s="100"/>
    </row>
    <row r="267" spans="1:1" x14ac:dyDescent="0.2">
      <c r="A267" s="100"/>
    </row>
    <row r="268" spans="1:1" x14ac:dyDescent="0.2">
      <c r="A268" s="100"/>
    </row>
    <row r="269" spans="1:1" x14ac:dyDescent="0.2">
      <c r="A269" s="100"/>
    </row>
    <row r="270" spans="1:1" x14ac:dyDescent="0.2">
      <c r="A270" s="100"/>
    </row>
    <row r="271" spans="1:1" x14ac:dyDescent="0.2">
      <c r="A271" s="100"/>
    </row>
    <row r="272" spans="1:1" x14ac:dyDescent="0.2">
      <c r="A272" s="100"/>
    </row>
    <row r="273" spans="1:1" x14ac:dyDescent="0.2">
      <c r="A273" s="100"/>
    </row>
    <row r="274" spans="1:1" x14ac:dyDescent="0.2">
      <c r="A274" s="100"/>
    </row>
    <row r="275" spans="1:1" x14ac:dyDescent="0.2">
      <c r="A275" s="100"/>
    </row>
    <row r="276" spans="1:1" x14ac:dyDescent="0.2">
      <c r="A276" s="100"/>
    </row>
    <row r="277" spans="1:1" x14ac:dyDescent="0.2">
      <c r="A277" s="100"/>
    </row>
    <row r="278" spans="1:1" x14ac:dyDescent="0.2">
      <c r="A278" s="100"/>
    </row>
    <row r="279" spans="1:1" x14ac:dyDescent="0.2">
      <c r="A279" s="100"/>
    </row>
    <row r="280" spans="1:1" x14ac:dyDescent="0.2">
      <c r="A280" s="100"/>
    </row>
    <row r="281" spans="1:1" x14ac:dyDescent="0.2">
      <c r="A281" s="100"/>
    </row>
    <row r="282" spans="1:1" x14ac:dyDescent="0.2">
      <c r="A282" s="100"/>
    </row>
    <row r="283" spans="1:1" x14ac:dyDescent="0.2">
      <c r="A283" s="100"/>
    </row>
    <row r="284" spans="1:1" x14ac:dyDescent="0.2">
      <c r="A284" s="100"/>
    </row>
    <row r="285" spans="1:1" x14ac:dyDescent="0.2">
      <c r="A285" s="100"/>
    </row>
    <row r="286" spans="1:1" x14ac:dyDescent="0.2">
      <c r="A286" s="100"/>
    </row>
    <row r="287" spans="1:1" x14ac:dyDescent="0.2">
      <c r="A287" s="100"/>
    </row>
    <row r="288" spans="1:1" x14ac:dyDescent="0.2">
      <c r="A288" s="100"/>
    </row>
    <row r="289" spans="1:1" x14ac:dyDescent="0.2">
      <c r="A289" s="100"/>
    </row>
    <row r="290" spans="1:1" x14ac:dyDescent="0.2">
      <c r="A290" s="100"/>
    </row>
    <row r="291" spans="1:1" x14ac:dyDescent="0.2">
      <c r="A291" s="100"/>
    </row>
    <row r="292" spans="1:1" x14ac:dyDescent="0.2">
      <c r="A292" s="100"/>
    </row>
    <row r="293" spans="1:1" x14ac:dyDescent="0.2">
      <c r="A293" s="100"/>
    </row>
    <row r="294" spans="1:1" x14ac:dyDescent="0.2">
      <c r="A294" s="100"/>
    </row>
    <row r="295" spans="1:1" x14ac:dyDescent="0.2">
      <c r="A295" s="100"/>
    </row>
    <row r="296" spans="1:1" x14ac:dyDescent="0.2">
      <c r="A296" s="100"/>
    </row>
    <row r="297" spans="1:1" x14ac:dyDescent="0.2">
      <c r="A297" s="100"/>
    </row>
    <row r="298" spans="1:1" x14ac:dyDescent="0.2">
      <c r="A298" s="100"/>
    </row>
    <row r="299" spans="1:1" x14ac:dyDescent="0.2">
      <c r="A299" s="100"/>
    </row>
    <row r="300" spans="1:1" x14ac:dyDescent="0.2">
      <c r="A300" s="100"/>
    </row>
    <row r="301" spans="1:1" x14ac:dyDescent="0.2">
      <c r="A301" s="100"/>
    </row>
    <row r="302" spans="1:1" x14ac:dyDescent="0.2">
      <c r="A302" s="100"/>
    </row>
    <row r="303" spans="1:1" x14ac:dyDescent="0.2">
      <c r="A303" s="100"/>
    </row>
    <row r="304" spans="1:1" x14ac:dyDescent="0.2">
      <c r="A304" s="100"/>
    </row>
    <row r="305" spans="1:1" x14ac:dyDescent="0.2">
      <c r="A305" s="100"/>
    </row>
    <row r="306" spans="1:1" x14ac:dyDescent="0.2">
      <c r="A306" s="100"/>
    </row>
    <row r="307" spans="1:1" x14ac:dyDescent="0.2">
      <c r="A307" s="100"/>
    </row>
    <row r="308" spans="1:1" x14ac:dyDescent="0.2">
      <c r="A308" s="100"/>
    </row>
    <row r="309" spans="1:1" x14ac:dyDescent="0.2">
      <c r="A309" s="100"/>
    </row>
    <row r="310" spans="1:1" x14ac:dyDescent="0.2">
      <c r="A310" s="100"/>
    </row>
    <row r="311" spans="1:1" x14ac:dyDescent="0.2">
      <c r="A311" s="100"/>
    </row>
    <row r="312" spans="1:1" x14ac:dyDescent="0.2">
      <c r="A312" s="100"/>
    </row>
    <row r="313" spans="1:1" x14ac:dyDescent="0.2">
      <c r="A313" s="100"/>
    </row>
    <row r="314" spans="1:1" x14ac:dyDescent="0.2">
      <c r="A314" s="100"/>
    </row>
    <row r="315" spans="1:1" x14ac:dyDescent="0.2">
      <c r="A315" s="100"/>
    </row>
    <row r="316" spans="1:1" x14ac:dyDescent="0.2">
      <c r="A316" s="100"/>
    </row>
    <row r="317" spans="1:1" x14ac:dyDescent="0.2">
      <c r="A317" s="100"/>
    </row>
    <row r="318" spans="1:1" x14ac:dyDescent="0.2">
      <c r="A318" s="100"/>
    </row>
    <row r="319" spans="1:1" x14ac:dyDescent="0.2">
      <c r="A319" s="100"/>
    </row>
    <row r="320" spans="1:1" x14ac:dyDescent="0.2">
      <c r="A320" s="100"/>
    </row>
    <row r="321" spans="1:1" x14ac:dyDescent="0.2">
      <c r="A321" s="100"/>
    </row>
    <row r="322" spans="1:1" x14ac:dyDescent="0.2">
      <c r="A322" s="100"/>
    </row>
    <row r="323" spans="1:1" x14ac:dyDescent="0.2">
      <c r="A323" s="100"/>
    </row>
    <row r="324" spans="1:1" x14ac:dyDescent="0.2">
      <c r="A324" s="100"/>
    </row>
    <row r="325" spans="1:1" x14ac:dyDescent="0.2">
      <c r="A325" s="100"/>
    </row>
    <row r="326" spans="1:1" x14ac:dyDescent="0.2">
      <c r="A326" s="100"/>
    </row>
    <row r="327" spans="1:1" x14ac:dyDescent="0.2">
      <c r="A327" s="100"/>
    </row>
    <row r="328" spans="1:1" x14ac:dyDescent="0.2">
      <c r="A328" s="100"/>
    </row>
    <row r="329" spans="1:1" x14ac:dyDescent="0.2">
      <c r="A329" s="100"/>
    </row>
    <row r="330" spans="1:1" x14ac:dyDescent="0.2">
      <c r="A330" s="100"/>
    </row>
    <row r="331" spans="1:1" x14ac:dyDescent="0.2">
      <c r="A331" s="100"/>
    </row>
    <row r="332" spans="1:1" x14ac:dyDescent="0.2">
      <c r="A332" s="100"/>
    </row>
    <row r="333" spans="1:1" x14ac:dyDescent="0.2">
      <c r="A333" s="100"/>
    </row>
    <row r="334" spans="1:1" x14ac:dyDescent="0.2">
      <c r="A334" s="100"/>
    </row>
    <row r="335" spans="1:1" x14ac:dyDescent="0.2">
      <c r="A335" s="100"/>
    </row>
    <row r="336" spans="1:1" x14ac:dyDescent="0.2">
      <c r="A336" s="100"/>
    </row>
    <row r="337" spans="1:1" x14ac:dyDescent="0.2">
      <c r="A337" s="100"/>
    </row>
    <row r="338" spans="1:1" x14ac:dyDescent="0.2">
      <c r="A338" s="100"/>
    </row>
    <row r="339" spans="1:1" x14ac:dyDescent="0.2">
      <c r="A339" s="100"/>
    </row>
    <row r="340" spans="1:1" x14ac:dyDescent="0.2">
      <c r="A340" s="100"/>
    </row>
    <row r="341" spans="1:1" x14ac:dyDescent="0.2">
      <c r="A341" s="100"/>
    </row>
    <row r="342" spans="1:1" x14ac:dyDescent="0.2">
      <c r="A342" s="100"/>
    </row>
    <row r="343" spans="1:1" x14ac:dyDescent="0.2">
      <c r="A343" s="100"/>
    </row>
    <row r="344" spans="1:1" x14ac:dyDescent="0.2">
      <c r="A344" s="100"/>
    </row>
    <row r="345" spans="1:1" x14ac:dyDescent="0.2">
      <c r="A345" s="100"/>
    </row>
    <row r="346" spans="1:1" x14ac:dyDescent="0.2">
      <c r="A346" s="100"/>
    </row>
    <row r="347" spans="1:1" x14ac:dyDescent="0.2">
      <c r="A347" s="100"/>
    </row>
    <row r="348" spans="1:1" x14ac:dyDescent="0.2">
      <c r="A348" s="100"/>
    </row>
    <row r="349" spans="1:1" x14ac:dyDescent="0.2">
      <c r="A349" s="100"/>
    </row>
    <row r="350" spans="1:1" x14ac:dyDescent="0.2">
      <c r="A350" s="100"/>
    </row>
    <row r="351" spans="1:1" x14ac:dyDescent="0.2">
      <c r="A351" s="100"/>
    </row>
    <row r="352" spans="1:1" x14ac:dyDescent="0.2">
      <c r="A352" s="100"/>
    </row>
  </sheetData>
  <phoneticPr fontId="11" type="noConversion"/>
  <pageMargins left="0.78740157480314965" right="0.78740157480314965" top="0.98425196850393704" bottom="0.98425196850393704" header="0.51181102362204722" footer="0.51181102362204722"/>
  <pageSetup paperSize="9" scale="67" fitToHeight="69" orientation="portrait" r:id="rId1"/>
  <headerFooter alignWithMargins="0">
    <oddHeader xml:space="preserve">&amp;L&amp;8VNF&amp;R&amp;8Confortement de l’aqueduc du bief n°23
</oddHeader>
    <oddFooter>&amp;LSAFEGE_x000D_&amp;1#&amp;"Calibri"&amp;10&amp;K000000 General&amp;CBPU&amp;R&amp;P/&amp;N</oddFooter>
  </headerFooter>
  <rowBreaks count="3" manualBreakCount="3">
    <brk id="30" man="1"/>
    <brk id="73" man="1"/>
    <brk id="10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A1019-9159-4B6E-98BE-F6F7F4A4072B}">
  <dimension ref="A1:T275"/>
  <sheetViews>
    <sheetView tabSelected="1" view="pageBreakPreview" zoomScale="70" zoomScaleNormal="100" zoomScaleSheetLayoutView="70" zoomScalePageLayoutView="40" workbookViewId="0">
      <selection activeCell="G4" sqref="G4"/>
    </sheetView>
  </sheetViews>
  <sheetFormatPr baseColWidth="10" defaultColWidth="12.5703125" defaultRowHeight="15" x14ac:dyDescent="0.2"/>
  <cols>
    <col min="1" max="1" width="17.140625" style="5" customWidth="1"/>
    <col min="2" max="2" width="2.5703125" style="3" customWidth="1"/>
    <col min="3" max="3" width="115.5703125" style="4" customWidth="1"/>
    <col min="4" max="4" width="18.28515625" style="3" customWidth="1"/>
    <col min="5" max="5" width="30" style="124" customWidth="1"/>
    <col min="6" max="6" width="9.7109375" style="5" customWidth="1"/>
    <col min="7" max="7" width="21.85546875" style="148" customWidth="1"/>
    <col min="8" max="8" width="19.140625" style="238" customWidth="1"/>
    <col min="9" max="9" width="17.5703125" style="239" customWidth="1"/>
    <col min="10" max="13" width="12.5703125" style="212"/>
    <col min="14" max="14" width="10.5703125" style="212" customWidth="1"/>
    <col min="15" max="15" width="65.85546875" style="212" customWidth="1"/>
    <col min="16" max="17" width="12.5703125" style="212"/>
    <col min="18" max="18" width="15.28515625" style="212" bestFit="1" customWidth="1"/>
    <col min="19" max="19" width="12.5703125" style="212"/>
    <col min="20" max="20" width="16.42578125" style="212" customWidth="1"/>
    <col min="21" max="16384" width="12.5703125" style="212"/>
  </cols>
  <sheetData>
    <row r="1" spans="1:20" x14ac:dyDescent="0.2">
      <c r="A1" s="3"/>
      <c r="F1" s="216"/>
    </row>
    <row r="2" spans="1:20" ht="24.75" x14ac:dyDescent="0.2">
      <c r="A2" s="262" t="s">
        <v>336</v>
      </c>
      <c r="B2" s="262"/>
      <c r="C2" s="262"/>
      <c r="D2" s="262"/>
      <c r="F2" s="216"/>
    </row>
    <row r="3" spans="1:20" x14ac:dyDescent="0.2">
      <c r="A3" s="3"/>
      <c r="F3" s="216"/>
    </row>
    <row r="4" spans="1:20" ht="33.75" customHeight="1" x14ac:dyDescent="0.2">
      <c r="A4" s="22" t="s">
        <v>173</v>
      </c>
      <c r="B4" s="23"/>
      <c r="C4" s="24" t="s">
        <v>12</v>
      </c>
      <c r="D4" s="22"/>
      <c r="E4" s="125" t="s">
        <v>10</v>
      </c>
      <c r="F4" s="216"/>
      <c r="G4" s="149" t="s">
        <v>36</v>
      </c>
      <c r="H4" s="263" t="s">
        <v>57</v>
      </c>
      <c r="I4" s="263"/>
    </row>
    <row r="5" spans="1:20" ht="33.75" customHeight="1" x14ac:dyDescent="0.2">
      <c r="A5" s="25" t="s">
        <v>4</v>
      </c>
      <c r="B5" s="133"/>
      <c r="C5" s="134" t="s">
        <v>206</v>
      </c>
      <c r="D5" s="25" t="s">
        <v>8</v>
      </c>
      <c r="E5" s="126" t="s">
        <v>13</v>
      </c>
      <c r="F5" s="216"/>
    </row>
    <row r="6" spans="1:20" ht="33.75" customHeight="1" x14ac:dyDescent="0.2">
      <c r="A6" s="154">
        <v>1</v>
      </c>
      <c r="B6" s="133"/>
      <c r="C6" s="134" t="s">
        <v>6</v>
      </c>
      <c r="D6" s="25"/>
      <c r="E6" s="126"/>
      <c r="F6" s="216"/>
    </row>
    <row r="7" spans="1:20" x14ac:dyDescent="0.2">
      <c r="A7" s="213"/>
      <c r="B7" s="214"/>
      <c r="C7" s="11"/>
      <c r="D7" s="215"/>
      <c r="E7" s="240"/>
      <c r="F7" s="216"/>
      <c r="H7" s="80"/>
      <c r="I7" s="81"/>
    </row>
    <row r="8" spans="1:20" x14ac:dyDescent="0.2">
      <c r="A8" s="245">
        <v>101</v>
      </c>
      <c r="B8" s="233"/>
      <c r="C8" s="232" t="s">
        <v>18</v>
      </c>
      <c r="D8" s="27"/>
      <c r="E8" s="241"/>
      <c r="F8" s="216"/>
      <c r="H8" s="150"/>
      <c r="I8" s="81" t="str">
        <f>D36</f>
        <v>Ft</v>
      </c>
    </row>
    <row r="9" spans="1:20" ht="30" x14ac:dyDescent="0.25">
      <c r="A9" s="91"/>
      <c r="B9" s="217"/>
      <c r="C9" s="13" t="s">
        <v>19</v>
      </c>
      <c r="D9" s="218"/>
      <c r="E9" s="240"/>
      <c r="F9" s="216"/>
      <c r="H9" s="150"/>
      <c r="Q9" s="259" t="s">
        <v>307</v>
      </c>
      <c r="R9" s="211"/>
      <c r="S9" s="211"/>
    </row>
    <row r="10" spans="1:20" ht="30" customHeight="1" x14ac:dyDescent="0.2">
      <c r="A10" s="12"/>
      <c r="B10" s="217"/>
      <c r="C10" s="219" t="s">
        <v>180</v>
      </c>
      <c r="D10" s="218"/>
      <c r="E10" s="240"/>
      <c r="F10" s="216"/>
      <c r="H10" s="150"/>
      <c r="M10" s="26"/>
      <c r="N10" s="233"/>
      <c r="O10" s="232"/>
      <c r="P10" s="27"/>
      <c r="Q10" s="211" t="s">
        <v>308</v>
      </c>
      <c r="R10" s="211">
        <v>2.5</v>
      </c>
      <c r="S10" s="211" t="s">
        <v>309</v>
      </c>
      <c r="T10" s="211">
        <v>1.8</v>
      </c>
    </row>
    <row r="11" spans="1:20" ht="20.100000000000001" customHeight="1" x14ac:dyDescent="0.2">
      <c r="A11" s="91"/>
      <c r="B11" s="217"/>
      <c r="C11" s="219" t="s">
        <v>20</v>
      </c>
      <c r="D11" s="218"/>
      <c r="E11" s="240"/>
      <c r="F11" s="216"/>
      <c r="H11" s="150"/>
      <c r="M11" s="115"/>
      <c r="N11" s="217"/>
      <c r="O11" s="157"/>
      <c r="P11" s="221"/>
      <c r="Q11" s="260" t="s">
        <v>310</v>
      </c>
      <c r="R11" s="211">
        <v>3</v>
      </c>
      <c r="S11" s="211" t="s">
        <v>309</v>
      </c>
      <c r="T11" s="211">
        <v>3</v>
      </c>
    </row>
    <row r="12" spans="1:20" ht="20.100000000000001" customHeight="1" x14ac:dyDescent="0.2">
      <c r="A12" s="91"/>
      <c r="B12" s="217"/>
      <c r="C12" s="219" t="s">
        <v>29</v>
      </c>
      <c r="D12" s="218"/>
      <c r="E12" s="240"/>
      <c r="F12" s="216"/>
      <c r="H12" s="150"/>
      <c r="M12" s="115"/>
      <c r="N12" s="217"/>
      <c r="O12" s="243"/>
      <c r="P12" s="221"/>
      <c r="Q12" s="211" t="s">
        <v>311</v>
      </c>
      <c r="R12" s="211">
        <v>1.5</v>
      </c>
      <c r="S12" s="211" t="s">
        <v>312</v>
      </c>
      <c r="T12" s="211">
        <v>1.5</v>
      </c>
    </row>
    <row r="13" spans="1:20" ht="36.75" customHeight="1" x14ac:dyDescent="0.2">
      <c r="A13" s="91"/>
      <c r="B13" s="217"/>
      <c r="C13" s="219" t="s">
        <v>21</v>
      </c>
      <c r="D13" s="218"/>
      <c r="E13" s="240"/>
      <c r="F13" s="216"/>
      <c r="H13" s="150"/>
      <c r="M13" s="115"/>
      <c r="N13" s="217"/>
      <c r="O13" s="243"/>
      <c r="P13" s="221"/>
      <c r="Q13" s="260" t="s">
        <v>313</v>
      </c>
      <c r="R13" s="192">
        <f>R12*R10</f>
        <v>3.75</v>
      </c>
      <c r="S13" s="192" t="s">
        <v>309</v>
      </c>
      <c r="T13" s="192">
        <f>T12*T10</f>
        <v>2.7</v>
      </c>
    </row>
    <row r="14" spans="1:20" ht="20.100000000000001" customHeight="1" x14ac:dyDescent="0.2">
      <c r="A14" s="12"/>
      <c r="B14" s="217"/>
      <c r="C14" s="219" t="s">
        <v>298</v>
      </c>
      <c r="D14" s="218"/>
      <c r="E14" s="240"/>
      <c r="F14" s="216"/>
      <c r="H14" s="150"/>
      <c r="M14" s="115"/>
      <c r="N14" s="217"/>
      <c r="O14" s="243"/>
      <c r="P14" s="221"/>
      <c r="Q14" s="211" t="s">
        <v>314</v>
      </c>
      <c r="R14" s="211">
        <f>R10*R11+R13*R10</f>
        <v>16.875</v>
      </c>
      <c r="S14" s="211" t="s">
        <v>17</v>
      </c>
      <c r="T14" s="211">
        <f>T10*T11+T13*T10</f>
        <v>10.260000000000002</v>
      </c>
    </row>
    <row r="15" spans="1:20" ht="30" x14ac:dyDescent="0.2">
      <c r="A15" s="12"/>
      <c r="B15" s="217"/>
      <c r="C15" s="219" t="s">
        <v>11</v>
      </c>
      <c r="D15" s="218"/>
      <c r="E15" s="240"/>
      <c r="F15" s="216"/>
      <c r="H15" s="150"/>
      <c r="Q15" s="260" t="s">
        <v>315</v>
      </c>
      <c r="R15" s="211">
        <v>15</v>
      </c>
      <c r="S15" s="211" t="s">
        <v>309</v>
      </c>
      <c r="T15" s="211">
        <v>15</v>
      </c>
    </row>
    <row r="16" spans="1:20" ht="30" customHeight="1" x14ac:dyDescent="0.2">
      <c r="A16" s="12"/>
      <c r="B16" s="217"/>
      <c r="C16" s="219" t="s">
        <v>22</v>
      </c>
      <c r="D16" s="218"/>
      <c r="E16" s="240"/>
      <c r="F16" s="216"/>
      <c r="H16" s="150"/>
      <c r="Q16" s="211"/>
      <c r="R16" s="211">
        <f>R15*R14</f>
        <v>253.125</v>
      </c>
      <c r="S16" s="211" t="s">
        <v>178</v>
      </c>
      <c r="T16" s="211">
        <f>T15*T14</f>
        <v>153.90000000000003</v>
      </c>
    </row>
    <row r="17" spans="1:20" ht="20.100000000000001" customHeight="1" x14ac:dyDescent="0.2">
      <c r="A17" s="91"/>
      <c r="B17" s="217"/>
      <c r="C17" s="219" t="s">
        <v>23</v>
      </c>
      <c r="D17" s="218"/>
      <c r="E17" s="240"/>
      <c r="F17" s="216"/>
      <c r="H17" s="150"/>
      <c r="Q17" s="260" t="s">
        <v>316</v>
      </c>
      <c r="R17" s="211">
        <v>35</v>
      </c>
      <c r="S17" s="211"/>
      <c r="T17" s="211">
        <v>35</v>
      </c>
    </row>
    <row r="18" spans="1:20" ht="20.100000000000001" customHeight="1" x14ac:dyDescent="0.2">
      <c r="A18" s="91"/>
      <c r="B18" s="217"/>
      <c r="C18" s="219" t="s">
        <v>30</v>
      </c>
      <c r="D18" s="218"/>
      <c r="E18" s="240"/>
      <c r="F18" s="216"/>
      <c r="H18" s="150"/>
      <c r="Q18" s="211"/>
      <c r="R18" s="177">
        <f>R17*R16</f>
        <v>8859.375</v>
      </c>
      <c r="S18" s="211" t="s">
        <v>317</v>
      </c>
      <c r="T18" s="177">
        <f>T17*T16</f>
        <v>5386.5000000000009</v>
      </c>
    </row>
    <row r="19" spans="1:20" ht="30" x14ac:dyDescent="0.2">
      <c r="A19" s="12"/>
      <c r="B19" s="217"/>
      <c r="C19" s="219" t="s">
        <v>1</v>
      </c>
      <c r="D19" s="218"/>
      <c r="E19" s="240"/>
      <c r="F19" s="216"/>
      <c r="H19" s="150"/>
      <c r="Q19" s="211"/>
      <c r="R19" s="177"/>
      <c r="S19" s="211"/>
    </row>
    <row r="20" spans="1:20" ht="30" x14ac:dyDescent="0.2">
      <c r="A20" s="12"/>
      <c r="B20" s="217"/>
      <c r="C20" s="219" t="s">
        <v>24</v>
      </c>
      <c r="D20" s="218"/>
      <c r="E20" s="240"/>
      <c r="F20" s="216"/>
      <c r="H20" s="150"/>
      <c r="Q20" s="212" t="s">
        <v>318</v>
      </c>
    </row>
    <row r="21" spans="1:20" ht="20.100000000000001" customHeight="1" x14ac:dyDescent="0.2">
      <c r="A21" s="91"/>
      <c r="B21" s="217"/>
      <c r="C21" s="219" t="s">
        <v>25</v>
      </c>
      <c r="D21" s="218"/>
      <c r="E21" s="240"/>
      <c r="F21" s="216"/>
      <c r="H21" s="150"/>
      <c r="Q21" s="212" t="s">
        <v>319</v>
      </c>
      <c r="R21" s="212">
        <f>SQRT(R13+R10)</f>
        <v>2.5</v>
      </c>
      <c r="S21" s="212" t="s">
        <v>16</v>
      </c>
      <c r="T21" s="212">
        <f t="shared" ref="T21" si="0">SQRT(T13+T10)</f>
        <v>2.1213203435596424</v>
      </c>
    </row>
    <row r="22" spans="1:20" ht="20.100000000000001" customHeight="1" x14ac:dyDescent="0.2">
      <c r="A22" s="91"/>
      <c r="B22" s="217"/>
      <c r="C22" s="219" t="s">
        <v>31</v>
      </c>
      <c r="D22" s="218"/>
      <c r="E22" s="240"/>
      <c r="F22" s="216"/>
      <c r="H22" s="150"/>
      <c r="Q22" s="212" t="s">
        <v>320</v>
      </c>
      <c r="R22" s="212">
        <f>(R21+2)*R15</f>
        <v>67.5</v>
      </c>
      <c r="S22" s="212" t="s">
        <v>17</v>
      </c>
      <c r="T22" s="212">
        <f t="shared" ref="T22" si="1">(T21+2)*T15</f>
        <v>61.819805153394626</v>
      </c>
    </row>
    <row r="23" spans="1:20" ht="20.100000000000001" customHeight="1" x14ac:dyDescent="0.2">
      <c r="A23" s="91"/>
      <c r="B23" s="217"/>
      <c r="C23" s="219" t="s">
        <v>35</v>
      </c>
      <c r="D23" s="218"/>
      <c r="E23" s="240"/>
      <c r="F23" s="216"/>
      <c r="H23" s="150"/>
      <c r="Q23" s="212" t="s">
        <v>321</v>
      </c>
      <c r="R23" s="212">
        <f>5+12</f>
        <v>17</v>
      </c>
      <c r="S23" s="212" t="s">
        <v>324</v>
      </c>
      <c r="T23" s="212">
        <f t="shared" ref="T23" si="2">5+12</f>
        <v>17</v>
      </c>
    </row>
    <row r="24" spans="1:20" ht="20.100000000000001" customHeight="1" x14ac:dyDescent="0.2">
      <c r="A24" s="91"/>
      <c r="B24" s="217"/>
      <c r="C24" s="219" t="s">
        <v>32</v>
      </c>
      <c r="D24" s="218"/>
      <c r="E24" s="240"/>
      <c r="F24" s="216"/>
      <c r="H24" s="150"/>
      <c r="R24" s="212">
        <f>R23*R22</f>
        <v>1147.5</v>
      </c>
      <c r="S24" s="212" t="s">
        <v>325</v>
      </c>
      <c r="T24" s="212">
        <f t="shared" ref="T24" si="3">T23*T22</f>
        <v>1050.9366876077086</v>
      </c>
    </row>
    <row r="25" spans="1:20" ht="20.100000000000001" customHeight="1" x14ac:dyDescent="0.2">
      <c r="A25" s="91"/>
      <c r="B25" s="217"/>
      <c r="C25" s="219" t="s">
        <v>26</v>
      </c>
      <c r="D25" s="218"/>
      <c r="E25" s="240"/>
      <c r="F25" s="216"/>
      <c r="H25" s="150"/>
      <c r="Q25" s="212" t="s">
        <v>322</v>
      </c>
      <c r="R25" s="212">
        <f>R15*1*1</f>
        <v>15</v>
      </c>
      <c r="S25" s="212" t="s">
        <v>178</v>
      </c>
      <c r="T25" s="212">
        <f t="shared" ref="T25" si="4">T15*1*1</f>
        <v>15</v>
      </c>
    </row>
    <row r="26" spans="1:20" ht="30" x14ac:dyDescent="0.2">
      <c r="A26" s="12"/>
      <c r="B26" s="217"/>
      <c r="C26" s="219" t="s">
        <v>2</v>
      </c>
      <c r="D26" s="218"/>
      <c r="E26" s="240"/>
      <c r="F26" s="216"/>
      <c r="H26" s="150"/>
      <c r="R26" s="212">
        <f>R25*2600/1000</f>
        <v>39</v>
      </c>
      <c r="S26" s="212" t="s">
        <v>326</v>
      </c>
      <c r="T26" s="212">
        <f t="shared" ref="T26" si="5">T25*2600/1000</f>
        <v>39</v>
      </c>
    </row>
    <row r="27" spans="1:20" ht="30" x14ac:dyDescent="0.2">
      <c r="A27" s="12"/>
      <c r="B27" s="217"/>
      <c r="C27" s="243" t="s">
        <v>33</v>
      </c>
      <c r="D27" s="218"/>
      <c r="E27" s="240"/>
      <c r="F27" s="216"/>
      <c r="H27" s="150"/>
      <c r="R27" s="212">
        <v>70</v>
      </c>
      <c r="S27" s="212" t="s">
        <v>327</v>
      </c>
      <c r="T27" s="212">
        <v>72</v>
      </c>
    </row>
    <row r="28" spans="1:20" ht="20.100000000000001" customHeight="1" x14ac:dyDescent="0.2">
      <c r="A28" s="91"/>
      <c r="B28" s="217"/>
      <c r="C28" s="219" t="s">
        <v>34</v>
      </c>
      <c r="D28" s="218"/>
      <c r="E28" s="240"/>
      <c r="F28" s="216"/>
      <c r="H28" s="150"/>
      <c r="R28" s="212">
        <f>R27*R26</f>
        <v>2730</v>
      </c>
      <c r="S28" s="212" t="s">
        <v>325</v>
      </c>
      <c r="T28" s="212">
        <f t="shared" ref="T28" si="6">T27*T26</f>
        <v>2808</v>
      </c>
    </row>
    <row r="29" spans="1:20" ht="20.100000000000001" customHeight="1" x14ac:dyDescent="0.2">
      <c r="A29" s="91"/>
      <c r="B29" s="217"/>
      <c r="C29" s="219" t="s">
        <v>174</v>
      </c>
      <c r="D29" s="218"/>
      <c r="E29" s="240"/>
      <c r="F29" s="216"/>
      <c r="H29" s="150"/>
      <c r="Q29" s="212" t="s">
        <v>323</v>
      </c>
      <c r="R29" s="261">
        <f>R28+R24+R18</f>
        <v>12736.875</v>
      </c>
      <c r="S29" s="261" t="s">
        <v>328</v>
      </c>
      <c r="T29" s="261">
        <f t="shared" ref="T29" si="7">T28+T24+T18</f>
        <v>9245.4366876077092</v>
      </c>
    </row>
    <row r="30" spans="1:20" ht="20.100000000000001" customHeight="1" x14ac:dyDescent="0.2">
      <c r="A30" s="91"/>
      <c r="B30" s="217"/>
      <c r="C30" s="219" t="s">
        <v>170</v>
      </c>
      <c r="D30" s="218"/>
      <c r="E30" s="240"/>
      <c r="F30" s="216"/>
      <c r="H30" s="150"/>
    </row>
    <row r="31" spans="1:20" x14ac:dyDescent="0.2">
      <c r="A31" s="12"/>
      <c r="B31" s="217"/>
      <c r="C31" s="13"/>
      <c r="D31" s="218"/>
      <c r="E31" s="240"/>
      <c r="F31" s="216"/>
      <c r="H31" s="150"/>
      <c r="Q31" s="212" t="s">
        <v>329</v>
      </c>
      <c r="R31" s="261">
        <f>R29+T29</f>
        <v>21982.311687607711</v>
      </c>
    </row>
    <row r="32" spans="1:20" ht="20.100000000000001" customHeight="1" x14ac:dyDescent="0.2">
      <c r="A32" s="12"/>
      <c r="B32" s="217"/>
      <c r="C32" s="13" t="s">
        <v>27</v>
      </c>
      <c r="D32" s="218"/>
      <c r="E32" s="240"/>
      <c r="F32" s="216"/>
      <c r="H32" s="150"/>
    </row>
    <row r="33" spans="1:10" ht="20.100000000000001" customHeight="1" x14ac:dyDescent="0.2">
      <c r="A33" s="12"/>
      <c r="B33" s="217"/>
      <c r="C33" s="219" t="s">
        <v>299</v>
      </c>
      <c r="D33" s="218"/>
      <c r="E33" s="240"/>
      <c r="F33" s="216"/>
      <c r="H33" s="150"/>
    </row>
    <row r="34" spans="1:10" ht="30" x14ac:dyDescent="0.2">
      <c r="A34" s="12"/>
      <c r="B34" s="217"/>
      <c r="C34" s="219" t="s">
        <v>300</v>
      </c>
      <c r="D34" s="218"/>
      <c r="E34" s="240"/>
      <c r="F34" s="216"/>
      <c r="H34" s="150"/>
    </row>
    <row r="35" spans="1:10" x14ac:dyDescent="0.2">
      <c r="A35" s="12"/>
      <c r="B35" s="217"/>
      <c r="C35" s="13"/>
      <c r="D35" s="218"/>
      <c r="E35" s="240"/>
      <c r="F35" s="216"/>
      <c r="H35" s="150"/>
    </row>
    <row r="36" spans="1:10" x14ac:dyDescent="0.2">
      <c r="A36" s="213"/>
      <c r="B36" s="217"/>
      <c r="C36" s="157" t="s">
        <v>179</v>
      </c>
      <c r="D36" s="218" t="s">
        <v>28</v>
      </c>
      <c r="E36" s="127"/>
      <c r="F36" s="216"/>
      <c r="G36" s="146"/>
      <c r="H36" s="150"/>
      <c r="I36" s="153" t="str">
        <f>+D36</f>
        <v>Ft</v>
      </c>
      <c r="J36" s="117"/>
    </row>
    <row r="37" spans="1:10" x14ac:dyDescent="0.2">
      <c r="A37" s="213"/>
      <c r="B37" s="217"/>
      <c r="C37" s="157"/>
      <c r="D37" s="218"/>
      <c r="E37" s="127"/>
      <c r="F37" s="216"/>
      <c r="G37" s="146"/>
      <c r="H37" s="150"/>
      <c r="I37" s="153"/>
      <c r="J37" s="117"/>
    </row>
    <row r="38" spans="1:10" s="220" customFormat="1" ht="13.5" customHeight="1" x14ac:dyDescent="0.2">
      <c r="A38" s="245">
        <v>102</v>
      </c>
      <c r="B38" s="233"/>
      <c r="C38" s="232" t="s">
        <v>207</v>
      </c>
      <c r="D38" s="27"/>
      <c r="E38" s="241"/>
      <c r="F38" s="216"/>
      <c r="G38" s="147"/>
      <c r="H38" s="150"/>
      <c r="I38" s="81" t="str">
        <f>D49</f>
        <v>Ft</v>
      </c>
    </row>
    <row r="39" spans="1:10" s="220" customFormat="1" ht="30" customHeight="1" x14ac:dyDescent="0.2">
      <c r="A39" s="115"/>
      <c r="B39" s="217"/>
      <c r="C39" s="157" t="s">
        <v>208</v>
      </c>
      <c r="D39" s="221"/>
      <c r="E39" s="242"/>
      <c r="F39" s="216"/>
      <c r="G39" s="147"/>
      <c r="H39" s="150"/>
      <c r="I39" s="239"/>
    </row>
    <row r="40" spans="1:10" s="220" customFormat="1" ht="30" x14ac:dyDescent="0.2">
      <c r="A40" s="115"/>
      <c r="B40" s="217"/>
      <c r="C40" s="243" t="s">
        <v>181</v>
      </c>
      <c r="D40" s="221"/>
      <c r="E40" s="242"/>
      <c r="F40" s="216"/>
      <c r="G40" s="147"/>
      <c r="H40" s="150"/>
      <c r="I40" s="239"/>
    </row>
    <row r="41" spans="1:10" s="220" customFormat="1" ht="30" x14ac:dyDescent="0.2">
      <c r="A41" s="115"/>
      <c r="B41" s="217"/>
      <c r="C41" s="243" t="s">
        <v>209</v>
      </c>
      <c r="D41" s="221"/>
      <c r="E41" s="242"/>
      <c r="F41" s="216"/>
      <c r="G41" s="147"/>
      <c r="H41" s="150"/>
      <c r="I41" s="239"/>
    </row>
    <row r="42" spans="1:10" s="220" customFormat="1" ht="30" x14ac:dyDescent="0.2">
      <c r="A42" s="115"/>
      <c r="B42" s="217"/>
      <c r="C42" s="243" t="s">
        <v>202</v>
      </c>
      <c r="D42" s="221"/>
      <c r="E42" s="242"/>
      <c r="F42" s="216"/>
      <c r="G42" s="147"/>
      <c r="H42" s="150"/>
      <c r="I42" s="239"/>
    </row>
    <row r="43" spans="1:10" s="220" customFormat="1" x14ac:dyDescent="0.2">
      <c r="A43" s="115"/>
      <c r="B43" s="217"/>
      <c r="C43" s="243" t="s">
        <v>331</v>
      </c>
      <c r="D43" s="221"/>
      <c r="E43" s="242"/>
      <c r="F43" s="216"/>
      <c r="G43" s="147"/>
      <c r="H43" s="150"/>
      <c r="I43" s="239"/>
    </row>
    <row r="44" spans="1:10" s="220" customFormat="1" ht="13.5" customHeight="1" x14ac:dyDescent="0.2">
      <c r="A44" s="115"/>
      <c r="B44" s="217"/>
      <c r="C44" s="14"/>
      <c r="D44" s="15"/>
      <c r="E44" s="242"/>
      <c r="F44" s="216"/>
      <c r="G44" s="147"/>
      <c r="H44" s="150"/>
      <c r="I44" s="239"/>
    </row>
    <row r="45" spans="1:10" s="220" customFormat="1" ht="13.5" customHeight="1" x14ac:dyDescent="0.2">
      <c r="A45" s="115"/>
      <c r="B45" s="217"/>
      <c r="C45" s="14" t="s">
        <v>41</v>
      </c>
      <c r="D45" s="15"/>
      <c r="E45" s="242"/>
      <c r="F45" s="216"/>
      <c r="G45" s="147"/>
      <c r="H45" s="150"/>
      <c r="I45" s="239"/>
    </row>
    <row r="46" spans="1:10" s="220" customFormat="1" ht="30" x14ac:dyDescent="0.2">
      <c r="A46" s="115"/>
      <c r="B46" s="217"/>
      <c r="C46" s="227" t="s">
        <v>303</v>
      </c>
      <c r="D46" s="15"/>
      <c r="E46" s="242"/>
      <c r="F46" s="216"/>
      <c r="G46" s="147"/>
      <c r="H46" s="150"/>
      <c r="I46" s="239"/>
    </row>
    <row r="47" spans="1:10" s="220" customFormat="1" ht="13.5" customHeight="1" x14ac:dyDescent="0.2">
      <c r="A47" s="115"/>
      <c r="B47" s="217"/>
      <c r="C47" s="227" t="s">
        <v>304</v>
      </c>
      <c r="D47" s="15"/>
      <c r="E47" s="242"/>
      <c r="F47" s="216"/>
      <c r="G47" s="147"/>
      <c r="H47" s="150"/>
      <c r="I47" s="239"/>
    </row>
    <row r="48" spans="1:10" s="220" customFormat="1" ht="13.5" customHeight="1" x14ac:dyDescent="0.2">
      <c r="A48" s="115"/>
      <c r="B48" s="217"/>
      <c r="C48" s="16"/>
      <c r="D48" s="221"/>
      <c r="E48" s="242"/>
      <c r="F48" s="216"/>
      <c r="G48" s="147"/>
      <c r="H48" s="150"/>
      <c r="I48" s="239"/>
    </row>
    <row r="49" spans="1:10" ht="13.5" customHeight="1" x14ac:dyDescent="0.2">
      <c r="A49" s="213"/>
      <c r="B49" s="217"/>
      <c r="C49" s="157" t="s">
        <v>9</v>
      </c>
      <c r="D49" s="218" t="s">
        <v>28</v>
      </c>
      <c r="E49" s="250"/>
      <c r="F49" s="216"/>
      <c r="G49" s="146"/>
      <c r="H49" s="150"/>
      <c r="I49" s="153" t="str">
        <f t="shared" ref="I49" si="8">+D49</f>
        <v>Ft</v>
      </c>
      <c r="J49" s="117"/>
    </row>
    <row r="50" spans="1:10" ht="15" customHeight="1" x14ac:dyDescent="0.2">
      <c r="A50" s="246"/>
      <c r="B50" s="229"/>
      <c r="C50" s="230"/>
      <c r="D50" s="228"/>
      <c r="E50" s="230"/>
      <c r="F50" s="216"/>
      <c r="G50" s="146"/>
      <c r="H50" s="150"/>
    </row>
    <row r="51" spans="1:10" s="220" customFormat="1" x14ac:dyDescent="0.2">
      <c r="A51" s="245">
        <v>103</v>
      </c>
      <c r="B51" s="233"/>
      <c r="C51" s="232" t="s">
        <v>301</v>
      </c>
      <c r="D51" s="234"/>
      <c r="E51" s="241"/>
      <c r="F51" s="216"/>
      <c r="G51" s="146"/>
      <c r="H51" s="150"/>
      <c r="I51" s="239" t="str">
        <f>D56</f>
        <v>J</v>
      </c>
      <c r="J51" s="212"/>
    </row>
    <row r="52" spans="1:10" s="220" customFormat="1" ht="33.75" customHeight="1" x14ac:dyDescent="0.2">
      <c r="A52" s="213"/>
      <c r="B52" s="214"/>
      <c r="C52" s="224" t="s">
        <v>302</v>
      </c>
      <c r="D52" s="222"/>
      <c r="E52" s="240"/>
      <c r="F52" s="216"/>
      <c r="G52" s="146"/>
      <c r="H52" s="150"/>
      <c r="I52" s="239"/>
      <c r="J52" s="212"/>
    </row>
    <row r="53" spans="1:10" s="220" customFormat="1" ht="30" x14ac:dyDescent="0.2">
      <c r="A53" s="213"/>
      <c r="B53" s="214"/>
      <c r="C53" s="225" t="s">
        <v>332</v>
      </c>
      <c r="D53" s="222"/>
      <c r="E53" s="240"/>
      <c r="F53" s="216"/>
      <c r="G53" s="146"/>
      <c r="H53" s="150"/>
      <c r="I53" s="239"/>
      <c r="J53" s="212"/>
    </row>
    <row r="54" spans="1:10" s="220" customFormat="1" x14ac:dyDescent="0.2">
      <c r="A54" s="213"/>
      <c r="B54" s="214"/>
      <c r="C54" s="225" t="s">
        <v>333</v>
      </c>
      <c r="D54" s="222"/>
      <c r="E54" s="240"/>
      <c r="F54" s="216"/>
      <c r="G54" s="146"/>
      <c r="H54" s="150"/>
      <c r="I54" s="239"/>
      <c r="J54" s="212"/>
    </row>
    <row r="55" spans="1:10" s="220" customFormat="1" x14ac:dyDescent="0.2">
      <c r="A55" s="213"/>
      <c r="B55" s="214"/>
      <c r="C55" s="225"/>
      <c r="D55" s="222"/>
      <c r="E55" s="240"/>
      <c r="F55" s="216"/>
      <c r="G55" s="146"/>
      <c r="H55" s="150"/>
      <c r="I55" s="239"/>
      <c r="J55" s="212"/>
    </row>
    <row r="56" spans="1:10" s="220" customFormat="1" x14ac:dyDescent="0.2">
      <c r="A56" s="213"/>
      <c r="B56" s="214"/>
      <c r="C56" s="224" t="s">
        <v>305</v>
      </c>
      <c r="D56" s="222" t="s">
        <v>306</v>
      </c>
      <c r="E56" s="127"/>
      <c r="F56" s="216"/>
      <c r="G56" s="146"/>
      <c r="H56" s="150"/>
      <c r="I56" s="239"/>
      <c r="J56" s="212"/>
    </row>
    <row r="57" spans="1:10" x14ac:dyDescent="0.2">
      <c r="A57" s="213"/>
      <c r="B57" s="217"/>
      <c r="C57" s="13"/>
      <c r="D57" s="218"/>
      <c r="E57" s="127"/>
      <c r="F57" s="216"/>
      <c r="G57" s="146"/>
      <c r="H57" s="150"/>
      <c r="J57" s="117"/>
    </row>
    <row r="58" spans="1:10" s="220" customFormat="1" x14ac:dyDescent="0.2">
      <c r="A58" s="245">
        <v>104</v>
      </c>
      <c r="B58" s="233"/>
      <c r="C58" s="232" t="s">
        <v>203</v>
      </c>
      <c r="D58" s="27"/>
      <c r="E58" s="241"/>
      <c r="F58" s="216"/>
      <c r="G58" s="147"/>
      <c r="H58" s="150"/>
      <c r="I58" s="81" t="str">
        <f>D77</f>
        <v>Ft</v>
      </c>
    </row>
    <row r="59" spans="1:10" s="220" customFormat="1" ht="39.950000000000003" customHeight="1" x14ac:dyDescent="0.2">
      <c r="A59" s="115"/>
      <c r="B59" s="217"/>
      <c r="C59" s="157" t="s">
        <v>14</v>
      </c>
      <c r="D59" s="221"/>
      <c r="E59" s="242"/>
      <c r="F59" s="216"/>
      <c r="G59" s="147"/>
      <c r="H59" s="150"/>
      <c r="I59" s="239"/>
    </row>
    <row r="60" spans="1:10" s="220" customFormat="1" ht="20.100000000000001" customHeight="1" x14ac:dyDescent="0.2">
      <c r="A60" s="115"/>
      <c r="B60" s="217"/>
      <c r="C60" s="243" t="s">
        <v>42</v>
      </c>
      <c r="D60" s="221"/>
      <c r="E60" s="242"/>
      <c r="F60" s="216"/>
      <c r="G60" s="147"/>
      <c r="H60" s="150"/>
      <c r="I60" s="239"/>
    </row>
    <row r="61" spans="1:10" s="220" customFormat="1" ht="30" customHeight="1" x14ac:dyDescent="0.2">
      <c r="A61" s="115"/>
      <c r="B61" s="217"/>
      <c r="C61" s="243" t="s">
        <v>43</v>
      </c>
      <c r="D61" s="221"/>
      <c r="E61" s="242"/>
      <c r="F61" s="216"/>
      <c r="G61" s="147"/>
      <c r="H61" s="150"/>
      <c r="I61" s="239"/>
    </row>
    <row r="62" spans="1:10" s="220" customFormat="1" ht="19.5" customHeight="1" x14ac:dyDescent="0.2">
      <c r="A62" s="115"/>
      <c r="B62" s="217"/>
      <c r="C62" s="243" t="s">
        <v>175</v>
      </c>
      <c r="D62" s="221"/>
      <c r="E62" s="242"/>
      <c r="F62" s="216"/>
      <c r="G62" s="147"/>
      <c r="H62" s="150"/>
      <c r="I62" s="239"/>
    </row>
    <row r="63" spans="1:10" s="220" customFormat="1" ht="20.100000000000001" customHeight="1" x14ac:dyDescent="0.2">
      <c r="A63" s="115"/>
      <c r="B63" s="217"/>
      <c r="C63" s="158" t="s">
        <v>44</v>
      </c>
      <c r="D63" s="15"/>
      <c r="E63" s="242"/>
      <c r="F63" s="216"/>
      <c r="G63" s="147"/>
      <c r="H63" s="150"/>
      <c r="I63" s="239"/>
    </row>
    <row r="64" spans="1:10" s="220" customFormat="1" ht="20.100000000000001" customHeight="1" x14ac:dyDescent="0.2">
      <c r="A64" s="115"/>
      <c r="B64" s="217"/>
      <c r="C64" s="243" t="s">
        <v>45</v>
      </c>
      <c r="D64" s="221"/>
      <c r="E64" s="242"/>
      <c r="F64" s="216"/>
      <c r="G64" s="147"/>
      <c r="H64" s="150"/>
      <c r="I64" s="239"/>
    </row>
    <row r="65" spans="1:10" s="220" customFormat="1" ht="30" customHeight="1" x14ac:dyDescent="0.2">
      <c r="A65" s="115"/>
      <c r="B65" s="217"/>
      <c r="C65" s="158" t="s">
        <v>46</v>
      </c>
      <c r="D65" s="15"/>
      <c r="E65" s="242"/>
      <c r="F65" s="216"/>
      <c r="G65" s="147"/>
      <c r="H65" s="150"/>
      <c r="I65" s="239"/>
    </row>
    <row r="66" spans="1:10" s="220" customFormat="1" ht="50.1" customHeight="1" x14ac:dyDescent="0.2">
      <c r="A66" s="115"/>
      <c r="B66" s="217"/>
      <c r="C66" s="157" t="s">
        <v>176</v>
      </c>
      <c r="D66" s="221"/>
      <c r="E66" s="242"/>
      <c r="F66" s="216"/>
      <c r="G66" s="147"/>
      <c r="H66" s="150"/>
      <c r="I66" s="239"/>
    </row>
    <row r="67" spans="1:10" s="220" customFormat="1" ht="20.100000000000001" customHeight="1" x14ac:dyDescent="0.2">
      <c r="A67" s="115"/>
      <c r="B67" s="217"/>
      <c r="C67" s="243" t="s">
        <v>47</v>
      </c>
      <c r="D67" s="221"/>
      <c r="E67" s="242"/>
      <c r="F67" s="216"/>
      <c r="G67" s="147"/>
      <c r="H67" s="150"/>
      <c r="I67" s="239"/>
    </row>
    <row r="68" spans="1:10" s="220" customFormat="1" ht="20.100000000000001" customHeight="1" x14ac:dyDescent="0.2">
      <c r="A68" s="115"/>
      <c r="B68" s="217"/>
      <c r="C68" s="243" t="s">
        <v>48</v>
      </c>
      <c r="D68" s="221"/>
      <c r="E68" s="242"/>
      <c r="F68" s="216"/>
      <c r="G68" s="147"/>
      <c r="H68" s="150"/>
      <c r="I68" s="239"/>
    </row>
    <row r="69" spans="1:10" s="220" customFormat="1" ht="20.100000000000001" customHeight="1" x14ac:dyDescent="0.2">
      <c r="A69" s="115"/>
      <c r="B69" s="217"/>
      <c r="C69" s="243" t="s">
        <v>210</v>
      </c>
      <c r="D69" s="221"/>
      <c r="E69" s="242"/>
      <c r="F69" s="216"/>
      <c r="G69" s="147"/>
      <c r="H69" s="150"/>
      <c r="I69" s="239"/>
    </row>
    <row r="70" spans="1:10" s="220" customFormat="1" ht="30" customHeight="1" x14ac:dyDescent="0.2">
      <c r="A70" s="115"/>
      <c r="B70" s="217"/>
      <c r="C70" s="159" t="s">
        <v>15</v>
      </c>
      <c r="D70" s="221"/>
      <c r="E70" s="242"/>
      <c r="F70" s="216"/>
      <c r="G70" s="147"/>
      <c r="H70" s="150"/>
      <c r="I70" s="239"/>
    </row>
    <row r="71" spans="1:10" s="220" customFormat="1" x14ac:dyDescent="0.2">
      <c r="A71" s="115"/>
      <c r="B71" s="217"/>
      <c r="C71" s="14"/>
      <c r="D71" s="15"/>
      <c r="E71" s="242"/>
      <c r="F71" s="216"/>
      <c r="G71" s="147"/>
      <c r="H71" s="150"/>
      <c r="I71" s="239"/>
    </row>
    <row r="72" spans="1:10" s="220" customFormat="1" ht="20.100000000000001" customHeight="1" x14ac:dyDescent="0.2">
      <c r="A72" s="115"/>
      <c r="B72" s="217"/>
      <c r="C72" s="14" t="s">
        <v>41</v>
      </c>
      <c r="D72" s="15"/>
      <c r="E72" s="242"/>
      <c r="F72" s="216"/>
      <c r="G72" s="147"/>
      <c r="H72" s="150"/>
      <c r="I72" s="239"/>
    </row>
    <row r="73" spans="1:10" s="220" customFormat="1" ht="20.100000000000001" customHeight="1" x14ac:dyDescent="0.2">
      <c r="A73" s="115"/>
      <c r="B73" s="217"/>
      <c r="C73" s="227" t="s">
        <v>168</v>
      </c>
      <c r="D73" s="15"/>
      <c r="E73" s="242"/>
      <c r="F73" s="216"/>
      <c r="G73" s="147"/>
      <c r="H73" s="150"/>
      <c r="I73" s="239"/>
    </row>
    <row r="74" spans="1:10" s="220" customFormat="1" ht="20.100000000000001" customHeight="1" x14ac:dyDescent="0.2">
      <c r="A74" s="115"/>
      <c r="B74" s="217"/>
      <c r="C74" s="227" t="s">
        <v>169</v>
      </c>
      <c r="D74" s="15"/>
      <c r="E74" s="242"/>
      <c r="F74" s="216"/>
      <c r="G74" s="147"/>
      <c r="H74" s="150"/>
      <c r="I74" s="239"/>
    </row>
    <row r="75" spans="1:10" s="220" customFormat="1" ht="20.100000000000001" customHeight="1" x14ac:dyDescent="0.2">
      <c r="A75" s="115"/>
      <c r="B75" s="217"/>
      <c r="C75" s="227" t="s">
        <v>49</v>
      </c>
      <c r="D75" s="15"/>
      <c r="E75" s="242"/>
      <c r="F75" s="216"/>
      <c r="G75" s="147"/>
      <c r="H75" s="150"/>
      <c r="I75" s="239"/>
    </row>
    <row r="76" spans="1:10" s="220" customFormat="1" x14ac:dyDescent="0.2">
      <c r="A76" s="115"/>
      <c r="B76" s="217"/>
      <c r="C76" s="16"/>
      <c r="D76" s="221"/>
      <c r="E76" s="242"/>
      <c r="F76" s="216"/>
      <c r="G76" s="147"/>
      <c r="H76" s="150"/>
      <c r="I76" s="239"/>
    </row>
    <row r="77" spans="1:10" x14ac:dyDescent="0.2">
      <c r="A77" s="213"/>
      <c r="B77" s="217"/>
      <c r="C77" s="157" t="s">
        <v>9</v>
      </c>
      <c r="D77" s="218" t="s">
        <v>28</v>
      </c>
      <c r="E77" s="127"/>
      <c r="F77" s="216"/>
      <c r="G77" s="146"/>
      <c r="H77" s="150"/>
      <c r="I77" s="153" t="str">
        <f t="shared" ref="I77" si="9">+D77</f>
        <v>Ft</v>
      </c>
      <c r="J77" s="117"/>
    </row>
    <row r="78" spans="1:10" ht="15" customHeight="1" x14ac:dyDescent="0.2">
      <c r="A78" s="246"/>
      <c r="B78" s="229"/>
      <c r="C78" s="230"/>
      <c r="D78" s="228"/>
      <c r="E78" s="230"/>
      <c r="F78" s="216"/>
      <c r="G78" s="146"/>
      <c r="H78" s="150"/>
    </row>
    <row r="79" spans="1:10" s="220" customFormat="1" x14ac:dyDescent="0.2">
      <c r="A79" s="245">
        <v>105</v>
      </c>
      <c r="B79" s="233"/>
      <c r="C79" s="232" t="s">
        <v>204</v>
      </c>
      <c r="D79" s="234"/>
      <c r="E79" s="241"/>
      <c r="F79" s="216"/>
      <c r="G79" s="146"/>
      <c r="H79" s="150"/>
      <c r="I79" s="239" t="str">
        <f>D83</f>
        <v>Ft</v>
      </c>
      <c r="J79" s="212"/>
    </row>
    <row r="80" spans="1:10" s="220" customFormat="1" ht="45" x14ac:dyDescent="0.2">
      <c r="A80" s="213"/>
      <c r="B80" s="214"/>
      <c r="C80" s="224" t="s">
        <v>330</v>
      </c>
      <c r="D80" s="222"/>
      <c r="E80" s="240"/>
      <c r="F80" s="216"/>
      <c r="G80" s="146"/>
      <c r="H80" s="150"/>
      <c r="I80" s="239"/>
      <c r="J80" s="212"/>
    </row>
    <row r="81" spans="1:10" s="220" customFormat="1" x14ac:dyDescent="0.2">
      <c r="A81" s="213"/>
      <c r="B81" s="214"/>
      <c r="C81" s="225" t="s">
        <v>205</v>
      </c>
      <c r="D81" s="222"/>
      <c r="E81" s="240"/>
      <c r="F81" s="216"/>
      <c r="G81" s="146"/>
      <c r="H81" s="150"/>
      <c r="I81" s="239"/>
      <c r="J81" s="212"/>
    </row>
    <row r="82" spans="1:10" s="220" customFormat="1" x14ac:dyDescent="0.2">
      <c r="A82" s="213"/>
      <c r="B82" s="214"/>
      <c r="C82" s="225"/>
      <c r="D82" s="222"/>
      <c r="E82" s="240"/>
      <c r="F82" s="216"/>
      <c r="G82" s="146"/>
      <c r="H82" s="150"/>
      <c r="I82" s="239"/>
      <c r="J82" s="212"/>
    </row>
    <row r="83" spans="1:10" s="220" customFormat="1" x14ac:dyDescent="0.2">
      <c r="A83" s="213"/>
      <c r="B83" s="214"/>
      <c r="C83" s="224" t="s">
        <v>9</v>
      </c>
      <c r="D83" s="222" t="s">
        <v>28</v>
      </c>
      <c r="E83" s="127"/>
      <c r="F83" s="216"/>
      <c r="G83" s="146"/>
      <c r="H83" s="150"/>
      <c r="I83" s="239"/>
      <c r="J83" s="212"/>
    </row>
    <row r="84" spans="1:10" ht="15" customHeight="1" x14ac:dyDescent="0.2">
      <c r="A84" s="246"/>
      <c r="B84" s="229"/>
      <c r="C84" s="230"/>
      <c r="D84" s="228"/>
      <c r="E84" s="230"/>
      <c r="F84" s="216"/>
      <c r="G84" s="146"/>
      <c r="H84" s="150"/>
    </row>
    <row r="85" spans="1:10" s="220" customFormat="1" x14ac:dyDescent="0.2">
      <c r="A85" s="245">
        <v>106</v>
      </c>
      <c r="B85" s="233"/>
      <c r="C85" s="232" t="s">
        <v>211</v>
      </c>
      <c r="D85" s="234"/>
      <c r="E85" s="241"/>
      <c r="F85" s="216"/>
      <c r="G85" s="146"/>
      <c r="H85" s="150"/>
      <c r="I85" s="239" t="str">
        <f>D89</f>
        <v>Ft</v>
      </c>
      <c r="J85" s="212"/>
    </row>
    <row r="86" spans="1:10" s="220" customFormat="1" x14ac:dyDescent="0.2">
      <c r="A86" s="213"/>
      <c r="B86" s="214"/>
      <c r="C86" s="224" t="s">
        <v>212</v>
      </c>
      <c r="D86" s="222"/>
      <c r="E86" s="240"/>
      <c r="F86" s="216"/>
      <c r="G86" s="146"/>
      <c r="H86" s="150"/>
      <c r="I86" s="239"/>
      <c r="J86" s="212"/>
    </row>
    <row r="87" spans="1:10" s="220" customFormat="1" x14ac:dyDescent="0.2">
      <c r="A87" s="213"/>
      <c r="B87" s="214"/>
      <c r="C87" s="225" t="s">
        <v>213</v>
      </c>
      <c r="D87" s="222"/>
      <c r="E87" s="240"/>
      <c r="F87" s="216"/>
      <c r="G87" s="146"/>
      <c r="H87" s="150"/>
      <c r="I87" s="239"/>
      <c r="J87" s="212"/>
    </row>
    <row r="88" spans="1:10" s="220" customFormat="1" x14ac:dyDescent="0.2">
      <c r="A88" s="213"/>
      <c r="B88" s="214"/>
      <c r="C88" s="225"/>
      <c r="D88" s="222"/>
      <c r="E88" s="240"/>
      <c r="F88" s="216"/>
      <c r="G88" s="146"/>
      <c r="H88" s="150"/>
      <c r="I88" s="239"/>
      <c r="J88" s="212"/>
    </row>
    <row r="89" spans="1:10" s="220" customFormat="1" x14ac:dyDescent="0.2">
      <c r="A89" s="213"/>
      <c r="B89" s="214"/>
      <c r="C89" s="224" t="s">
        <v>9</v>
      </c>
      <c r="D89" s="222" t="s">
        <v>28</v>
      </c>
      <c r="E89" s="127"/>
      <c r="F89" s="216"/>
      <c r="G89" s="146"/>
      <c r="H89" s="150"/>
      <c r="I89" s="239"/>
      <c r="J89" s="212"/>
    </row>
    <row r="90" spans="1:10" ht="18" customHeight="1" x14ac:dyDescent="0.2">
      <c r="A90" s="213"/>
      <c r="B90" s="217"/>
      <c r="C90" s="13"/>
      <c r="D90" s="218"/>
      <c r="E90" s="127"/>
      <c r="F90" s="216"/>
      <c r="G90" s="146"/>
      <c r="H90" s="150"/>
      <c r="J90" s="117"/>
    </row>
    <row r="91" spans="1:10" s="220" customFormat="1" ht="34.5" customHeight="1" x14ac:dyDescent="0.2">
      <c r="A91" s="247">
        <v>2</v>
      </c>
      <c r="B91" s="133"/>
      <c r="C91" s="134" t="s">
        <v>224</v>
      </c>
      <c r="D91" s="25"/>
      <c r="E91" s="126"/>
      <c r="F91" s="216"/>
      <c r="G91" s="146"/>
      <c r="H91" s="150"/>
      <c r="I91" s="239"/>
      <c r="J91" s="212"/>
    </row>
    <row r="92" spans="1:10" s="220" customFormat="1" x14ac:dyDescent="0.2">
      <c r="A92" s="213"/>
      <c r="B92" s="214"/>
      <c r="C92" s="11"/>
      <c r="D92" s="215"/>
      <c r="E92" s="240"/>
      <c r="F92" s="216"/>
      <c r="G92" s="146"/>
      <c r="H92" s="150"/>
      <c r="I92" s="239"/>
      <c r="J92" s="212"/>
    </row>
    <row r="93" spans="1:10" s="220" customFormat="1" ht="22.5" customHeight="1" x14ac:dyDescent="0.2">
      <c r="A93" s="245">
        <v>201</v>
      </c>
      <c r="B93" s="233"/>
      <c r="C93" s="232" t="s">
        <v>288</v>
      </c>
      <c r="D93" s="27"/>
      <c r="E93" s="241"/>
      <c r="F93" s="216"/>
      <c r="G93" s="147"/>
      <c r="H93" s="150"/>
      <c r="I93" s="81" t="str">
        <f>D97</f>
        <v>Ft</v>
      </c>
    </row>
    <row r="94" spans="1:10" s="220" customFormat="1" ht="30" x14ac:dyDescent="0.2">
      <c r="A94" s="115"/>
      <c r="B94" s="217"/>
      <c r="C94" s="157" t="s">
        <v>230</v>
      </c>
      <c r="D94" s="221"/>
      <c r="E94" s="242"/>
      <c r="F94" s="216"/>
      <c r="G94" s="147"/>
      <c r="H94" s="150"/>
      <c r="I94" s="239"/>
    </row>
    <row r="95" spans="1:10" s="220" customFormat="1" ht="13.5" customHeight="1" x14ac:dyDescent="0.2">
      <c r="A95" s="115"/>
      <c r="B95" s="217"/>
      <c r="C95" s="210" t="s">
        <v>287</v>
      </c>
      <c r="D95" s="15"/>
      <c r="E95" s="242"/>
      <c r="F95" s="216"/>
      <c r="G95" s="147"/>
      <c r="H95" s="150"/>
      <c r="I95" s="239"/>
    </row>
    <row r="96" spans="1:10" s="220" customFormat="1" ht="13.5" customHeight="1" x14ac:dyDescent="0.2">
      <c r="A96" s="115"/>
      <c r="B96" s="217"/>
      <c r="C96" s="16"/>
      <c r="D96" s="221"/>
      <c r="E96" s="242"/>
      <c r="F96" s="216"/>
      <c r="G96" s="147"/>
      <c r="H96" s="150"/>
      <c r="I96" s="239"/>
    </row>
    <row r="97" spans="1:10" ht="13.5" customHeight="1" x14ac:dyDescent="0.2">
      <c r="A97" s="213"/>
      <c r="B97" s="217"/>
      <c r="C97" s="157" t="s">
        <v>9</v>
      </c>
      <c r="D97" s="218" t="s">
        <v>28</v>
      </c>
      <c r="E97" s="127"/>
      <c r="F97" s="216"/>
      <c r="G97" s="146"/>
      <c r="H97" s="150"/>
      <c r="I97" s="153" t="str">
        <f t="shared" ref="I97" si="10">+D97</f>
        <v>Ft</v>
      </c>
      <c r="J97" s="117"/>
    </row>
    <row r="98" spans="1:10" s="220" customFormat="1" x14ac:dyDescent="0.2">
      <c r="A98" s="213"/>
      <c r="B98" s="214"/>
      <c r="C98" s="224"/>
      <c r="D98" s="222"/>
      <c r="F98" s="216"/>
      <c r="G98" s="146"/>
      <c r="H98" s="150"/>
      <c r="I98" s="239"/>
      <c r="J98" s="212"/>
    </row>
    <row r="99" spans="1:10" s="220" customFormat="1" x14ac:dyDescent="0.2">
      <c r="A99" s="245">
        <v>202</v>
      </c>
      <c r="B99" s="233"/>
      <c r="C99" s="232" t="s">
        <v>285</v>
      </c>
      <c r="D99" s="234"/>
      <c r="E99" s="241"/>
      <c r="F99" s="216"/>
      <c r="G99" s="146"/>
      <c r="J99" s="212"/>
    </row>
    <row r="100" spans="1:10" s="220" customFormat="1" ht="30" x14ac:dyDescent="0.2">
      <c r="A100" s="115"/>
      <c r="B100" s="217"/>
      <c r="C100" s="157" t="s">
        <v>286</v>
      </c>
      <c r="D100" s="249"/>
      <c r="E100" s="242"/>
      <c r="F100" s="206"/>
      <c r="G100" s="147"/>
      <c r="H100" s="207"/>
      <c r="I100" s="209"/>
    </row>
    <row r="101" spans="1:10" s="220" customFormat="1" x14ac:dyDescent="0.2">
      <c r="A101" s="115"/>
      <c r="B101" s="217"/>
      <c r="C101" s="243" t="s">
        <v>229</v>
      </c>
      <c r="D101" s="249"/>
      <c r="E101" s="242"/>
      <c r="F101" s="206"/>
      <c r="G101" s="147"/>
      <c r="H101" s="207"/>
      <c r="I101" s="209"/>
    </row>
    <row r="102" spans="1:10" s="220" customFormat="1" x14ac:dyDescent="0.2">
      <c r="A102" s="115"/>
      <c r="B102" s="217"/>
      <c r="C102" s="243"/>
      <c r="D102" s="249"/>
      <c r="E102" s="242"/>
      <c r="F102" s="206"/>
      <c r="G102" s="147"/>
      <c r="H102" s="207"/>
      <c r="I102" s="209"/>
    </row>
    <row r="103" spans="1:10" s="220" customFormat="1" x14ac:dyDescent="0.2">
      <c r="A103" s="248">
        <v>202.1</v>
      </c>
      <c r="B103" s="217"/>
      <c r="C103" s="243" t="s">
        <v>292</v>
      </c>
      <c r="D103" s="249" t="s">
        <v>326</v>
      </c>
      <c r="E103" s="242"/>
      <c r="F103" s="206"/>
      <c r="G103" s="147"/>
      <c r="H103" s="150"/>
      <c r="I103" s="239" t="str">
        <f>D103</f>
        <v>T</v>
      </c>
    </row>
    <row r="104" spans="1:10" s="220" customFormat="1" x14ac:dyDescent="0.2">
      <c r="A104" s="248">
        <v>202.2</v>
      </c>
      <c r="B104" s="217"/>
      <c r="C104" s="243" t="s">
        <v>291</v>
      </c>
      <c r="D104" s="249" t="s">
        <v>326</v>
      </c>
      <c r="E104" s="242"/>
      <c r="F104" s="206"/>
      <c r="G104" s="147"/>
      <c r="H104" s="150"/>
      <c r="I104" s="239" t="str">
        <f t="shared" ref="I104:I106" si="11">D104</f>
        <v>T</v>
      </c>
    </row>
    <row r="105" spans="1:10" s="220" customFormat="1" x14ac:dyDescent="0.2">
      <c r="A105" s="248">
        <v>202.3</v>
      </c>
      <c r="B105" s="217"/>
      <c r="C105" s="243" t="s">
        <v>290</v>
      </c>
      <c r="D105" s="249" t="s">
        <v>326</v>
      </c>
      <c r="E105" s="242"/>
      <c r="F105" s="206"/>
      <c r="G105" s="147"/>
      <c r="H105" s="150"/>
      <c r="I105" s="239" t="str">
        <f t="shared" si="11"/>
        <v>T</v>
      </c>
    </row>
    <row r="106" spans="1:10" s="220" customFormat="1" x14ac:dyDescent="0.2">
      <c r="A106" s="248">
        <v>202.4</v>
      </c>
      <c r="B106" s="217"/>
      <c r="C106" s="243" t="s">
        <v>289</v>
      </c>
      <c r="D106" s="249" t="s">
        <v>326</v>
      </c>
      <c r="E106" s="242"/>
      <c r="F106" s="206"/>
      <c r="G106" s="147"/>
      <c r="H106" s="150"/>
      <c r="I106" s="239" t="str">
        <f t="shared" si="11"/>
        <v>T</v>
      </c>
    </row>
    <row r="107" spans="1:10" s="220" customFormat="1" x14ac:dyDescent="0.2">
      <c r="A107" s="115"/>
      <c r="B107" s="217"/>
      <c r="C107" s="14"/>
      <c r="D107" s="15"/>
      <c r="E107" s="242"/>
      <c r="F107" s="216"/>
      <c r="G107" s="147"/>
      <c r="H107" s="150"/>
      <c r="I107" s="239"/>
    </row>
    <row r="108" spans="1:10" s="220" customFormat="1" x14ac:dyDescent="0.2">
      <c r="A108" s="213"/>
      <c r="B108" s="214"/>
      <c r="C108" s="224"/>
      <c r="D108" s="222"/>
      <c r="F108" s="216"/>
      <c r="G108" s="146"/>
      <c r="H108" s="150"/>
      <c r="I108" s="239"/>
      <c r="J108" s="212"/>
    </row>
    <row r="109" spans="1:10" s="220" customFormat="1" ht="13.5" customHeight="1" x14ac:dyDescent="0.2">
      <c r="A109" s="245">
        <v>203</v>
      </c>
      <c r="B109" s="233"/>
      <c r="C109" s="232" t="s">
        <v>214</v>
      </c>
      <c r="D109" s="27"/>
      <c r="E109" s="241"/>
      <c r="F109" s="216"/>
      <c r="G109" s="147"/>
      <c r="H109" s="150"/>
      <c r="I109" s="81" t="str">
        <f>D114</f>
        <v>m²</v>
      </c>
    </row>
    <row r="110" spans="1:10" s="220" customFormat="1" ht="30" customHeight="1" x14ac:dyDescent="0.2">
      <c r="A110" s="115"/>
      <c r="B110" s="217"/>
      <c r="C110" s="157" t="s">
        <v>277</v>
      </c>
      <c r="D110" s="221"/>
      <c r="E110" s="242"/>
      <c r="F110" s="216"/>
      <c r="G110" s="147"/>
      <c r="H110" s="150"/>
      <c r="I110" s="239"/>
    </row>
    <row r="111" spans="1:10" s="220" customFormat="1" ht="30" customHeight="1" x14ac:dyDescent="0.2">
      <c r="A111" s="115"/>
      <c r="B111" s="217"/>
      <c r="C111" s="226" t="s">
        <v>279</v>
      </c>
      <c r="D111" s="221"/>
      <c r="E111" s="242"/>
      <c r="F111" s="216"/>
      <c r="G111" s="147"/>
      <c r="H111" s="150"/>
      <c r="I111" s="239"/>
    </row>
    <row r="112" spans="1:10" s="220" customFormat="1" x14ac:dyDescent="0.2">
      <c r="A112" s="115"/>
      <c r="B112" s="217"/>
      <c r="C112" s="243" t="s">
        <v>278</v>
      </c>
      <c r="D112" s="221"/>
      <c r="E112" s="242"/>
      <c r="F112" s="216"/>
      <c r="G112" s="147"/>
      <c r="H112" s="150"/>
      <c r="I112" s="239"/>
    </row>
    <row r="113" spans="1:10" s="220" customFormat="1" ht="13.5" customHeight="1" x14ac:dyDescent="0.2">
      <c r="A113" s="115"/>
      <c r="B113" s="217"/>
      <c r="C113" s="16"/>
      <c r="D113" s="221"/>
      <c r="E113" s="242"/>
      <c r="F113" s="216"/>
      <c r="G113" s="147"/>
      <c r="H113" s="150"/>
      <c r="I113" s="239"/>
    </row>
    <row r="114" spans="1:10" ht="13.5" customHeight="1" x14ac:dyDescent="0.2">
      <c r="A114" s="213"/>
      <c r="B114" s="217"/>
      <c r="C114" s="157" t="s">
        <v>171</v>
      </c>
      <c r="D114" s="218" t="s">
        <v>17</v>
      </c>
      <c r="E114" s="127"/>
      <c r="F114" s="216"/>
      <c r="G114" s="146"/>
      <c r="H114" s="150"/>
      <c r="I114" s="153" t="str">
        <f t="shared" ref="I114" si="12">+D114</f>
        <v>m²</v>
      </c>
      <c r="J114" s="117"/>
    </row>
    <row r="115" spans="1:10" ht="13.5" customHeight="1" x14ac:dyDescent="0.2">
      <c r="A115" s="213"/>
      <c r="B115" s="217"/>
      <c r="C115" s="13"/>
      <c r="D115" s="218"/>
      <c r="E115" s="127"/>
      <c r="F115" s="216"/>
      <c r="G115" s="146"/>
      <c r="H115" s="150"/>
      <c r="J115" s="117"/>
    </row>
    <row r="116" spans="1:10" s="220" customFormat="1" ht="13.5" customHeight="1" x14ac:dyDescent="0.2">
      <c r="A116" s="245">
        <v>204</v>
      </c>
      <c r="B116" s="233"/>
      <c r="C116" s="232" t="s">
        <v>334</v>
      </c>
      <c r="D116" s="27"/>
      <c r="E116" s="241"/>
      <c r="F116" s="216"/>
      <c r="G116" s="147"/>
      <c r="H116" s="150"/>
      <c r="I116" s="81" t="str">
        <f>D120</f>
        <v>m²</v>
      </c>
    </row>
    <row r="117" spans="1:10" s="220" customFormat="1" ht="30" x14ac:dyDescent="0.2">
      <c r="A117" s="115"/>
      <c r="B117" s="217"/>
      <c r="C117" s="157" t="s">
        <v>231</v>
      </c>
      <c r="D117" s="221"/>
      <c r="E117" s="242"/>
      <c r="F117" s="216"/>
      <c r="G117" s="147"/>
      <c r="H117" s="150"/>
      <c r="I117" s="239"/>
    </row>
    <row r="118" spans="1:10" s="220" customFormat="1" ht="13.5" customHeight="1" x14ac:dyDescent="0.2">
      <c r="A118" s="115"/>
      <c r="B118" s="217"/>
      <c r="C118" s="210"/>
      <c r="D118" s="15"/>
      <c r="E118" s="242"/>
      <c r="F118" s="216"/>
      <c r="G118" s="147"/>
      <c r="H118" s="150"/>
      <c r="I118" s="239"/>
    </row>
    <row r="119" spans="1:10" s="220" customFormat="1" ht="13.5" customHeight="1" x14ac:dyDescent="0.2">
      <c r="A119" s="115"/>
      <c r="B119" s="217"/>
      <c r="C119" s="16"/>
      <c r="D119" s="221"/>
      <c r="E119" s="242"/>
      <c r="F119" s="216"/>
      <c r="G119" s="147"/>
      <c r="H119" s="150"/>
      <c r="I119" s="239"/>
    </row>
    <row r="120" spans="1:10" ht="13.5" customHeight="1" x14ac:dyDescent="0.2">
      <c r="A120" s="213"/>
      <c r="B120" s="217"/>
      <c r="C120" s="157" t="s">
        <v>171</v>
      </c>
      <c r="D120" s="218" t="s">
        <v>17</v>
      </c>
      <c r="E120" s="127"/>
      <c r="F120" s="216"/>
      <c r="G120" s="146"/>
      <c r="H120" s="150"/>
      <c r="I120" s="153" t="str">
        <f t="shared" ref="I120" si="13">+D120</f>
        <v>m²</v>
      </c>
      <c r="J120" s="117"/>
    </row>
    <row r="121" spans="1:10" s="220" customFormat="1" x14ac:dyDescent="0.2">
      <c r="A121" s="213"/>
      <c r="B121" s="214"/>
      <c r="C121" s="224"/>
      <c r="D121" s="222"/>
      <c r="F121" s="216"/>
      <c r="G121" s="146"/>
      <c r="H121" s="150"/>
      <c r="I121" s="239"/>
      <c r="J121" s="212"/>
    </row>
    <row r="122" spans="1:10" s="220" customFormat="1" x14ac:dyDescent="0.2">
      <c r="A122" s="245">
        <v>205</v>
      </c>
      <c r="B122" s="233"/>
      <c r="C122" s="232" t="s">
        <v>186</v>
      </c>
      <c r="D122" s="234"/>
      <c r="E122" s="241"/>
      <c r="F122" s="216"/>
      <c r="G122" s="146"/>
      <c r="H122" s="150"/>
      <c r="I122" s="239" t="str">
        <f>D126</f>
        <v>m²</v>
      </c>
      <c r="J122" s="212"/>
    </row>
    <row r="123" spans="1:10" s="220" customFormat="1" ht="30" x14ac:dyDescent="0.2">
      <c r="A123" s="213"/>
      <c r="B123" s="214"/>
      <c r="C123" s="13" t="s">
        <v>193</v>
      </c>
      <c r="D123" s="222"/>
      <c r="E123" s="240"/>
      <c r="F123" s="216"/>
      <c r="G123" s="146"/>
      <c r="H123" s="150"/>
      <c r="I123" s="239"/>
      <c r="J123" s="212"/>
    </row>
    <row r="124" spans="1:10" s="220" customFormat="1" ht="30" x14ac:dyDescent="0.2">
      <c r="A124" s="213"/>
      <c r="B124" s="214"/>
      <c r="C124" s="223" t="s">
        <v>259</v>
      </c>
      <c r="D124" s="222"/>
      <c r="E124" s="240"/>
      <c r="F124" s="216"/>
      <c r="G124" s="146"/>
      <c r="H124" s="150"/>
      <c r="I124" s="239"/>
      <c r="J124" s="212"/>
    </row>
    <row r="125" spans="1:10" s="220" customFormat="1" x14ac:dyDescent="0.2">
      <c r="A125" s="213"/>
      <c r="B125" s="214"/>
      <c r="C125" s="224"/>
      <c r="D125" s="222"/>
      <c r="E125" s="240"/>
      <c r="F125" s="216"/>
      <c r="G125" s="146"/>
      <c r="H125" s="150"/>
      <c r="I125" s="239"/>
      <c r="J125" s="212"/>
    </row>
    <row r="126" spans="1:10" s="220" customFormat="1" x14ac:dyDescent="0.2">
      <c r="A126" s="213"/>
      <c r="B126" s="214"/>
      <c r="C126" s="224" t="s">
        <v>171</v>
      </c>
      <c r="D126" s="222" t="s">
        <v>17</v>
      </c>
      <c r="E126" s="127"/>
      <c r="F126" s="216"/>
      <c r="G126" s="146"/>
      <c r="H126" s="150"/>
      <c r="I126" s="239"/>
      <c r="J126" s="212"/>
    </row>
    <row r="127" spans="1:10" s="220" customFormat="1" x14ac:dyDescent="0.2">
      <c r="A127" s="213"/>
      <c r="B127" s="214"/>
      <c r="C127" s="224"/>
      <c r="D127" s="222"/>
      <c r="E127" s="127"/>
      <c r="F127" s="216"/>
      <c r="G127" s="146"/>
      <c r="H127" s="150"/>
      <c r="I127" s="239"/>
      <c r="J127" s="212"/>
    </row>
    <row r="128" spans="1:10" s="220" customFormat="1" x14ac:dyDescent="0.2">
      <c r="A128" s="245">
        <v>206</v>
      </c>
      <c r="B128" s="233"/>
      <c r="C128" s="232" t="s">
        <v>215</v>
      </c>
      <c r="D128" s="234"/>
      <c r="E128" s="241"/>
      <c r="F128" s="216"/>
      <c r="G128" s="146"/>
      <c r="H128" s="150"/>
      <c r="I128" s="239" t="str">
        <f>D132</f>
        <v>m3</v>
      </c>
      <c r="J128" s="212"/>
    </row>
    <row r="129" spans="1:10" s="220" customFormat="1" ht="45" x14ac:dyDescent="0.2">
      <c r="A129" s="213"/>
      <c r="B129" s="214"/>
      <c r="C129" s="223" t="s">
        <v>232</v>
      </c>
      <c r="D129" s="222"/>
      <c r="E129" s="240"/>
      <c r="F129" s="216"/>
      <c r="G129" s="146"/>
      <c r="H129" s="150"/>
      <c r="I129" s="239"/>
      <c r="J129" s="212"/>
    </row>
    <row r="130" spans="1:10" ht="30" customHeight="1" x14ac:dyDescent="0.2">
      <c r="A130" s="213"/>
      <c r="B130" s="214"/>
      <c r="C130" s="223" t="s">
        <v>164</v>
      </c>
      <c r="D130" s="215"/>
      <c r="E130" s="240"/>
      <c r="F130" s="231"/>
      <c r="G130" s="146"/>
      <c r="H130" s="150"/>
    </row>
    <row r="131" spans="1:10" s="220" customFormat="1" x14ac:dyDescent="0.2">
      <c r="A131" s="213"/>
      <c r="B131" s="214"/>
      <c r="C131" s="225"/>
      <c r="D131" s="222"/>
      <c r="E131" s="240"/>
      <c r="F131" s="216"/>
      <c r="G131" s="146"/>
      <c r="H131" s="150"/>
      <c r="I131" s="239"/>
      <c r="J131" s="212"/>
    </row>
    <row r="132" spans="1:10" s="220" customFormat="1" x14ac:dyDescent="0.2">
      <c r="A132" s="213"/>
      <c r="B132" s="214"/>
      <c r="C132" s="224" t="s">
        <v>239</v>
      </c>
      <c r="D132" s="222" t="s">
        <v>178</v>
      </c>
      <c r="E132" s="127"/>
      <c r="F132" s="216"/>
      <c r="G132" s="146"/>
      <c r="H132" s="150"/>
      <c r="I132" s="239"/>
      <c r="J132" s="212"/>
    </row>
    <row r="133" spans="1:10" x14ac:dyDescent="0.2">
      <c r="A133" s="213"/>
      <c r="B133" s="214"/>
      <c r="C133" s="224"/>
      <c r="D133" s="222"/>
      <c r="E133" s="240"/>
      <c r="F133" s="231"/>
      <c r="G133" s="146"/>
      <c r="H133" s="150"/>
    </row>
    <row r="134" spans="1:10" s="169" customFormat="1" x14ac:dyDescent="0.2">
      <c r="A134" s="161">
        <v>207</v>
      </c>
      <c r="B134" s="160"/>
      <c r="C134" s="184" t="s">
        <v>216</v>
      </c>
      <c r="D134" s="185"/>
      <c r="E134" s="164"/>
      <c r="F134" s="165"/>
      <c r="G134" s="166"/>
      <c r="H134" s="167"/>
      <c r="I134" s="170" t="str">
        <f>D142</f>
        <v>m3</v>
      </c>
    </row>
    <row r="135" spans="1:10" ht="45" x14ac:dyDescent="0.2">
      <c r="A135" s="213"/>
      <c r="B135" s="214"/>
      <c r="C135" s="223" t="s">
        <v>217</v>
      </c>
      <c r="D135" s="215"/>
      <c r="E135" s="240"/>
      <c r="F135" s="231"/>
      <c r="G135" s="146"/>
      <c r="H135" s="150"/>
    </row>
    <row r="136" spans="1:10" x14ac:dyDescent="0.2">
      <c r="A136" s="213"/>
      <c r="B136" s="214"/>
      <c r="C136" s="226" t="s">
        <v>187</v>
      </c>
      <c r="D136" s="215"/>
      <c r="E136" s="240"/>
      <c r="F136" s="231"/>
      <c r="G136" s="146"/>
      <c r="H136" s="150"/>
    </row>
    <row r="137" spans="1:10" x14ac:dyDescent="0.2">
      <c r="A137" s="213"/>
      <c r="B137" s="214"/>
      <c r="C137" s="226" t="s">
        <v>188</v>
      </c>
      <c r="D137" s="215"/>
      <c r="E137" s="240"/>
      <c r="F137" s="231"/>
      <c r="G137" s="146"/>
      <c r="H137" s="150"/>
    </row>
    <row r="138" spans="1:10" x14ac:dyDescent="0.2">
      <c r="A138" s="213"/>
      <c r="B138" s="214"/>
      <c r="C138" s="226" t="s">
        <v>189</v>
      </c>
      <c r="D138" s="215"/>
      <c r="E138" s="240"/>
      <c r="F138" s="231"/>
      <c r="G138" s="146"/>
      <c r="H138" s="150"/>
    </row>
    <row r="139" spans="1:10" x14ac:dyDescent="0.2">
      <c r="A139" s="213"/>
      <c r="B139" s="214"/>
      <c r="C139" s="226" t="s">
        <v>260</v>
      </c>
      <c r="D139" s="222"/>
      <c r="E139" s="240"/>
      <c r="F139" s="231"/>
      <c r="G139" s="146"/>
      <c r="H139" s="150"/>
    </row>
    <row r="140" spans="1:10" x14ac:dyDescent="0.2">
      <c r="A140" s="213"/>
      <c r="B140" s="214"/>
      <c r="C140" s="226" t="s">
        <v>183</v>
      </c>
      <c r="D140" s="222"/>
      <c r="E140" s="240"/>
      <c r="F140" s="231"/>
      <c r="G140" s="146"/>
      <c r="H140" s="150"/>
    </row>
    <row r="141" spans="1:10" x14ac:dyDescent="0.2">
      <c r="A141" s="213"/>
      <c r="B141" s="214"/>
      <c r="C141" s="226"/>
      <c r="D141" s="222"/>
      <c r="E141" s="240"/>
      <c r="F141" s="231"/>
      <c r="G141" s="146"/>
      <c r="H141" s="150"/>
    </row>
    <row r="142" spans="1:10" x14ac:dyDescent="0.2">
      <c r="A142" s="213"/>
      <c r="B142" s="214"/>
      <c r="C142" s="224" t="s">
        <v>238</v>
      </c>
      <c r="D142" s="218" t="s">
        <v>178</v>
      </c>
      <c r="E142" s="127"/>
      <c r="F142" s="231"/>
      <c r="G142" s="146"/>
      <c r="H142" s="150"/>
    </row>
    <row r="143" spans="1:10" x14ac:dyDescent="0.2">
      <c r="A143" s="213"/>
      <c r="B143" s="214"/>
      <c r="C143" s="224"/>
      <c r="D143" s="222"/>
      <c r="E143" s="240"/>
      <c r="F143" s="231"/>
      <c r="G143" s="146"/>
      <c r="H143" s="150"/>
    </row>
    <row r="144" spans="1:10" s="220" customFormat="1" x14ac:dyDescent="0.2">
      <c r="A144" s="245">
        <v>208</v>
      </c>
      <c r="B144" s="233"/>
      <c r="C144" s="232" t="s">
        <v>280</v>
      </c>
      <c r="D144" s="234"/>
      <c r="E144" s="241"/>
      <c r="F144" s="216"/>
      <c r="G144" s="146"/>
      <c r="J144" s="212"/>
    </row>
    <row r="145" spans="1:10" s="220" customFormat="1" ht="45" x14ac:dyDescent="0.2">
      <c r="A145" s="115"/>
      <c r="B145" s="217"/>
      <c r="C145" s="157" t="s">
        <v>284</v>
      </c>
      <c r="D145" s="249"/>
      <c r="E145" s="242"/>
      <c r="F145" s="206"/>
      <c r="G145" s="147"/>
      <c r="H145" s="207"/>
      <c r="I145" s="209"/>
    </row>
    <row r="146" spans="1:10" s="220" customFormat="1" ht="30" x14ac:dyDescent="0.2">
      <c r="A146" s="115"/>
      <c r="B146" s="217"/>
      <c r="C146" s="243" t="s">
        <v>281</v>
      </c>
      <c r="D146" s="249"/>
      <c r="E146" s="242"/>
      <c r="F146" s="206"/>
      <c r="G146" s="147"/>
      <c r="H146" s="207"/>
      <c r="I146" s="209"/>
    </row>
    <row r="147" spans="1:10" s="220" customFormat="1" x14ac:dyDescent="0.2">
      <c r="A147" s="115"/>
      <c r="B147" s="217"/>
      <c r="C147" s="243"/>
      <c r="D147" s="249"/>
      <c r="E147" s="242"/>
      <c r="F147" s="206"/>
      <c r="G147" s="147"/>
      <c r="H147" s="207"/>
      <c r="I147" s="209"/>
    </row>
    <row r="148" spans="1:10" s="220" customFormat="1" x14ac:dyDescent="0.2">
      <c r="A148" s="248">
        <v>208.1</v>
      </c>
      <c r="B148" s="217"/>
      <c r="C148" s="243" t="s">
        <v>283</v>
      </c>
      <c r="D148" s="249" t="s">
        <v>17</v>
      </c>
      <c r="E148" s="242"/>
      <c r="F148" s="206"/>
      <c r="G148" s="147"/>
      <c r="H148" s="150"/>
      <c r="I148" s="239" t="str">
        <f>D148</f>
        <v>m²</v>
      </c>
    </row>
    <row r="149" spans="1:10" s="220" customFormat="1" x14ac:dyDescent="0.2">
      <c r="A149" s="248">
        <v>208.2</v>
      </c>
      <c r="B149" s="217"/>
      <c r="C149" s="243" t="s">
        <v>282</v>
      </c>
      <c r="D149" s="249" t="s">
        <v>17</v>
      </c>
      <c r="E149" s="242"/>
      <c r="F149" s="206"/>
      <c r="G149" s="147"/>
      <c r="H149" s="150"/>
      <c r="I149" s="239" t="str">
        <f t="shared" ref="I149" si="14">D149</f>
        <v>m²</v>
      </c>
    </row>
    <row r="150" spans="1:10" s="220" customFormat="1" x14ac:dyDescent="0.2">
      <c r="A150" s="115"/>
      <c r="B150" s="217"/>
      <c r="C150" s="14"/>
      <c r="D150" s="15"/>
      <c r="E150" s="242"/>
      <c r="F150" s="216"/>
      <c r="G150" s="147"/>
      <c r="H150" s="150"/>
      <c r="I150" s="239"/>
    </row>
    <row r="151" spans="1:10" s="220" customFormat="1" x14ac:dyDescent="0.2">
      <c r="A151" s="213"/>
      <c r="B151" s="214"/>
      <c r="C151" s="224"/>
      <c r="D151" s="222"/>
      <c r="F151" s="216"/>
      <c r="G151" s="146"/>
      <c r="H151" s="150"/>
      <c r="I151" s="239"/>
      <c r="J151" s="212"/>
    </row>
    <row r="152" spans="1:10" s="169" customFormat="1" x14ac:dyDescent="0.2">
      <c r="A152" s="161">
        <v>209</v>
      </c>
      <c r="B152" s="160"/>
      <c r="C152" s="184" t="s">
        <v>218</v>
      </c>
      <c r="D152" s="185"/>
      <c r="E152" s="164"/>
      <c r="F152" s="165"/>
      <c r="G152" s="166"/>
      <c r="H152" s="167"/>
      <c r="I152" s="170" t="str">
        <f>D159</f>
        <v>m²</v>
      </c>
    </row>
    <row r="153" spans="1:10" ht="30" customHeight="1" x14ac:dyDescent="0.2">
      <c r="A153" s="213"/>
      <c r="B153" s="214"/>
      <c r="C153" s="223" t="s">
        <v>234</v>
      </c>
      <c r="D153" s="215"/>
      <c r="E153" s="240"/>
      <c r="F153" s="231"/>
      <c r="G153" s="146"/>
      <c r="H153" s="150"/>
    </row>
    <row r="154" spans="1:10" x14ac:dyDescent="0.2">
      <c r="A154" s="213"/>
      <c r="B154" s="214"/>
      <c r="C154" s="226" t="s">
        <v>233</v>
      </c>
      <c r="D154" s="215"/>
      <c r="E154" s="240"/>
      <c r="F154" s="231"/>
      <c r="G154" s="146"/>
      <c r="H154" s="150"/>
    </row>
    <row r="155" spans="1:10" x14ac:dyDescent="0.2">
      <c r="A155" s="213"/>
      <c r="B155" s="214"/>
      <c r="C155" s="226" t="s">
        <v>235</v>
      </c>
      <c r="D155" s="215"/>
      <c r="E155" s="240"/>
      <c r="F155" s="231"/>
      <c r="G155" s="146"/>
      <c r="H155" s="150"/>
    </row>
    <row r="156" spans="1:10" x14ac:dyDescent="0.2">
      <c r="A156" s="213"/>
      <c r="B156" s="214"/>
      <c r="C156" s="226" t="s">
        <v>261</v>
      </c>
      <c r="D156" s="215"/>
      <c r="E156" s="240"/>
      <c r="F156" s="231"/>
      <c r="G156" s="146"/>
      <c r="H156" s="150"/>
    </row>
    <row r="157" spans="1:10" x14ac:dyDescent="0.2">
      <c r="A157" s="213"/>
      <c r="B157" s="214"/>
      <c r="C157" s="226" t="s">
        <v>183</v>
      </c>
      <c r="D157" s="215"/>
      <c r="E157" s="240"/>
      <c r="F157" s="231"/>
      <c r="G157" s="146"/>
      <c r="H157" s="150"/>
    </row>
    <row r="158" spans="1:10" x14ac:dyDescent="0.2">
      <c r="A158" s="213"/>
      <c r="B158" s="214"/>
      <c r="C158" s="225"/>
      <c r="D158" s="222"/>
      <c r="E158" s="240"/>
      <c r="F158" s="231"/>
      <c r="G158" s="146"/>
      <c r="H158" s="150"/>
    </row>
    <row r="159" spans="1:10" x14ac:dyDescent="0.2">
      <c r="A159" s="213"/>
      <c r="B159" s="214"/>
      <c r="C159" s="224" t="s">
        <v>237</v>
      </c>
      <c r="D159" s="218" t="s">
        <v>17</v>
      </c>
      <c r="E159" s="127"/>
      <c r="F159" s="231"/>
      <c r="G159" s="146"/>
      <c r="H159" s="150"/>
    </row>
    <row r="160" spans="1:10" x14ac:dyDescent="0.2">
      <c r="A160" s="213"/>
      <c r="B160" s="214"/>
      <c r="C160" s="224"/>
      <c r="D160" s="222"/>
      <c r="E160" s="240"/>
      <c r="F160" s="231"/>
      <c r="G160" s="146"/>
      <c r="H160" s="150"/>
    </row>
    <row r="161" spans="1:9" s="169" customFormat="1" x14ac:dyDescent="0.2">
      <c r="A161" s="161">
        <v>210</v>
      </c>
      <c r="B161" s="160"/>
      <c r="C161" s="232" t="s">
        <v>219</v>
      </c>
      <c r="D161" s="185"/>
      <c r="E161" s="164"/>
      <c r="F161" s="165"/>
      <c r="G161" s="166"/>
      <c r="H161" s="167"/>
      <c r="I161" s="170" t="str">
        <f>D167</f>
        <v>m²</v>
      </c>
    </row>
    <row r="162" spans="1:9" ht="30" customHeight="1" x14ac:dyDescent="0.2">
      <c r="A162" s="213"/>
      <c r="B162" s="214"/>
      <c r="C162" s="223" t="s">
        <v>236</v>
      </c>
      <c r="D162" s="215"/>
      <c r="E162" s="240"/>
      <c r="F162" s="231"/>
      <c r="G162" s="146"/>
      <c r="H162" s="150"/>
    </row>
    <row r="163" spans="1:9" ht="30" customHeight="1" x14ac:dyDescent="0.2">
      <c r="A163" s="213"/>
      <c r="B163" s="214"/>
      <c r="C163" s="226" t="s">
        <v>235</v>
      </c>
      <c r="D163" s="215"/>
      <c r="E163" s="240"/>
      <c r="F163" s="231"/>
      <c r="G163" s="146"/>
      <c r="H163" s="150"/>
    </row>
    <row r="164" spans="1:9" x14ac:dyDescent="0.2">
      <c r="A164" s="213"/>
      <c r="B164" s="214"/>
      <c r="C164" s="226" t="s">
        <v>261</v>
      </c>
      <c r="D164" s="215"/>
      <c r="E164" s="240"/>
      <c r="F164" s="231"/>
      <c r="G164" s="146"/>
      <c r="H164" s="150"/>
    </row>
    <row r="165" spans="1:9" x14ac:dyDescent="0.2">
      <c r="A165" s="213"/>
      <c r="B165" s="214"/>
      <c r="C165" s="226" t="s">
        <v>183</v>
      </c>
      <c r="D165" s="215"/>
      <c r="E165" s="240"/>
      <c r="F165" s="231"/>
      <c r="G165" s="146"/>
      <c r="H165" s="150"/>
    </row>
    <row r="166" spans="1:9" x14ac:dyDescent="0.2">
      <c r="A166" s="213"/>
      <c r="B166" s="214"/>
      <c r="C166" s="225"/>
      <c r="D166" s="222"/>
      <c r="E166" s="240"/>
      <c r="F166" s="231"/>
      <c r="G166" s="146"/>
      <c r="H166" s="150"/>
    </row>
    <row r="167" spans="1:9" x14ac:dyDescent="0.2">
      <c r="A167" s="213"/>
      <c r="B167" s="214"/>
      <c r="C167" s="224" t="s">
        <v>237</v>
      </c>
      <c r="D167" s="218" t="s">
        <v>17</v>
      </c>
      <c r="E167" s="127"/>
      <c r="F167" s="231"/>
      <c r="G167" s="146"/>
      <c r="H167" s="150"/>
    </row>
    <row r="168" spans="1:9" x14ac:dyDescent="0.2">
      <c r="A168" s="213"/>
      <c r="B168" s="214"/>
      <c r="C168" s="224"/>
      <c r="D168" s="222"/>
      <c r="E168" s="240"/>
      <c r="F168" s="231"/>
      <c r="G168" s="146"/>
      <c r="H168" s="150"/>
    </row>
    <row r="169" spans="1:9" s="169" customFormat="1" x14ac:dyDescent="0.2">
      <c r="A169" s="161">
        <v>211</v>
      </c>
      <c r="B169" s="160"/>
      <c r="C169" s="162" t="s">
        <v>220</v>
      </c>
      <c r="D169" s="163"/>
      <c r="E169" s="164"/>
      <c r="F169" s="165"/>
      <c r="G169" s="171"/>
      <c r="H169" s="167"/>
      <c r="I169" s="170" t="str">
        <f>D177</f>
        <v>m²</v>
      </c>
    </row>
    <row r="170" spans="1:9" ht="30" customHeight="1" x14ac:dyDescent="0.2">
      <c r="A170" s="213"/>
      <c r="B170" s="214"/>
      <c r="C170" s="223" t="s">
        <v>273</v>
      </c>
      <c r="D170" s="222"/>
      <c r="E170" s="240"/>
      <c r="F170" s="231"/>
      <c r="G170" s="146"/>
      <c r="H170" s="150"/>
    </row>
    <row r="171" spans="1:9" ht="30" customHeight="1" x14ac:dyDescent="0.2">
      <c r="A171" s="213"/>
      <c r="B171" s="214"/>
      <c r="C171" s="226" t="s">
        <v>240</v>
      </c>
      <c r="D171" s="222"/>
      <c r="E171" s="240"/>
      <c r="F171" s="231"/>
      <c r="G171" s="146"/>
      <c r="H171" s="150"/>
    </row>
    <row r="172" spans="1:9" ht="30" customHeight="1" x14ac:dyDescent="0.2">
      <c r="A172" s="213"/>
      <c r="B172" s="214"/>
      <c r="C172" s="226" t="s">
        <v>276</v>
      </c>
      <c r="D172" s="222"/>
      <c r="E172" s="240"/>
      <c r="F172" s="231"/>
      <c r="G172" s="146"/>
      <c r="H172" s="150"/>
    </row>
    <row r="173" spans="1:9" ht="30" customHeight="1" x14ac:dyDescent="0.2">
      <c r="A173" s="213"/>
      <c r="B173" s="214"/>
      <c r="C173" s="226" t="s">
        <v>258</v>
      </c>
      <c r="D173" s="222"/>
      <c r="E173" s="240"/>
      <c r="F173" s="231"/>
      <c r="G173" s="146"/>
      <c r="H173" s="150"/>
    </row>
    <row r="174" spans="1:9" ht="30" customHeight="1" x14ac:dyDescent="0.2">
      <c r="A174" s="213"/>
      <c r="B174" s="214"/>
      <c r="C174" s="226" t="s">
        <v>275</v>
      </c>
      <c r="D174" s="222"/>
      <c r="E174" s="240"/>
      <c r="F174" s="231"/>
      <c r="G174" s="146"/>
      <c r="H174" s="150"/>
    </row>
    <row r="175" spans="1:9" s="220" customFormat="1" x14ac:dyDescent="0.2">
      <c r="A175" s="213"/>
      <c r="B175" s="214"/>
      <c r="C175" s="226" t="s">
        <v>182</v>
      </c>
      <c r="D175" s="222"/>
      <c r="E175" s="240"/>
      <c r="F175" s="231"/>
      <c r="G175" s="147"/>
      <c r="H175" s="150"/>
      <c r="I175" s="239"/>
    </row>
    <row r="176" spans="1:9" s="220" customFormat="1" x14ac:dyDescent="0.2">
      <c r="A176" s="213"/>
      <c r="B176" s="214"/>
      <c r="C176" s="226"/>
      <c r="D176" s="222"/>
      <c r="E176" s="127"/>
      <c r="F176" s="231"/>
      <c r="H176" s="150"/>
      <c r="I176" s="239"/>
    </row>
    <row r="177" spans="1:9" s="220" customFormat="1" x14ac:dyDescent="0.2">
      <c r="A177" s="213"/>
      <c r="B177" s="214"/>
      <c r="C177" s="223" t="s">
        <v>274</v>
      </c>
      <c r="D177" s="222" t="s">
        <v>17</v>
      </c>
      <c r="E177" s="127"/>
      <c r="F177" s="231"/>
      <c r="G177" s="146"/>
      <c r="H177" s="150"/>
      <c r="I177" s="239"/>
    </row>
    <row r="178" spans="1:9" x14ac:dyDescent="0.2">
      <c r="A178" s="213"/>
      <c r="B178" s="214"/>
      <c r="C178" s="224"/>
      <c r="D178" s="222"/>
      <c r="E178" s="240"/>
      <c r="F178" s="231"/>
      <c r="G178" s="146"/>
      <c r="H178" s="150"/>
    </row>
    <row r="179" spans="1:9" s="169" customFormat="1" x14ac:dyDescent="0.2">
      <c r="A179" s="161">
        <v>212</v>
      </c>
      <c r="B179" s="160"/>
      <c r="C179" s="184" t="s">
        <v>221</v>
      </c>
      <c r="D179" s="185"/>
      <c r="E179" s="164"/>
      <c r="F179" s="165"/>
      <c r="G179" s="166"/>
      <c r="H179" s="167"/>
      <c r="I179" s="170" t="str">
        <f>D185</f>
        <v>ml</v>
      </c>
    </row>
    <row r="180" spans="1:9" ht="52.5" customHeight="1" x14ac:dyDescent="0.2">
      <c r="A180" s="213"/>
      <c r="B180" s="214"/>
      <c r="C180" s="223" t="s">
        <v>262</v>
      </c>
      <c r="D180" s="215"/>
      <c r="E180" s="240"/>
      <c r="F180" s="231"/>
      <c r="G180" s="146"/>
      <c r="H180" s="150"/>
    </row>
    <row r="181" spans="1:9" ht="14.25" customHeight="1" x14ac:dyDescent="0.2">
      <c r="A181" s="213"/>
      <c r="B181" s="214"/>
      <c r="C181" s="226" t="s">
        <v>263</v>
      </c>
      <c r="D181" s="215"/>
      <c r="E181" s="240"/>
      <c r="F181" s="231"/>
      <c r="G181" s="146"/>
      <c r="H181" s="150"/>
    </row>
    <row r="182" spans="1:9" ht="14.25" customHeight="1" x14ac:dyDescent="0.2">
      <c r="A182" s="213"/>
      <c r="B182" s="214"/>
      <c r="C182" s="226" t="s">
        <v>264</v>
      </c>
      <c r="D182" s="215"/>
      <c r="E182" s="240"/>
      <c r="F182" s="231"/>
      <c r="G182" s="146"/>
      <c r="H182" s="150"/>
    </row>
    <row r="183" spans="1:9" x14ac:dyDescent="0.2">
      <c r="A183" s="213"/>
      <c r="B183" s="214"/>
      <c r="C183" s="226" t="s">
        <v>183</v>
      </c>
      <c r="D183" s="215"/>
      <c r="E183" s="240"/>
      <c r="F183" s="231"/>
      <c r="G183" s="146"/>
      <c r="H183" s="150"/>
    </row>
    <row r="184" spans="1:9" ht="16.5" customHeight="1" x14ac:dyDescent="0.2">
      <c r="A184" s="213"/>
      <c r="B184" s="214"/>
      <c r="C184" s="226"/>
      <c r="D184" s="222"/>
      <c r="E184" s="240"/>
      <c r="F184" s="231"/>
      <c r="G184" s="146"/>
      <c r="H184" s="150"/>
    </row>
    <row r="185" spans="1:9" x14ac:dyDescent="0.2">
      <c r="A185" s="213"/>
      <c r="B185" s="214"/>
      <c r="C185" s="224" t="s">
        <v>241</v>
      </c>
      <c r="D185" s="218" t="s">
        <v>16</v>
      </c>
      <c r="E185" s="127"/>
      <c r="F185" s="231"/>
      <c r="G185" s="146"/>
      <c r="H185" s="150"/>
    </row>
    <row r="186" spans="1:9" s="220" customFormat="1" x14ac:dyDescent="0.2">
      <c r="A186" s="213"/>
      <c r="B186" s="214"/>
      <c r="C186" s="224"/>
      <c r="D186" s="222"/>
      <c r="E186" s="127"/>
      <c r="F186" s="231"/>
      <c r="G186" s="146"/>
      <c r="H186" s="150"/>
      <c r="I186" s="239"/>
    </row>
    <row r="187" spans="1:9" s="169" customFormat="1" x14ac:dyDescent="0.2">
      <c r="A187" s="161">
        <v>213</v>
      </c>
      <c r="B187" s="160"/>
      <c r="C187" s="162" t="s">
        <v>294</v>
      </c>
      <c r="D187" s="163"/>
      <c r="E187" s="164"/>
      <c r="F187" s="165"/>
      <c r="G187" s="171"/>
      <c r="H187" s="167"/>
      <c r="I187" s="170" t="str">
        <f>D194</f>
        <v>ml</v>
      </c>
    </row>
    <row r="188" spans="1:9" ht="54" customHeight="1" x14ac:dyDescent="0.2">
      <c r="A188" s="213"/>
      <c r="B188" s="214"/>
      <c r="C188" s="223" t="s">
        <v>242</v>
      </c>
      <c r="D188" s="222"/>
      <c r="E188" s="240"/>
      <c r="F188" s="231"/>
      <c r="G188" s="146"/>
      <c r="H188" s="150"/>
    </row>
    <row r="189" spans="1:9" ht="14.25" customHeight="1" x14ac:dyDescent="0.2">
      <c r="A189" s="213"/>
      <c r="B189" s="214"/>
      <c r="C189" s="226" t="s">
        <v>263</v>
      </c>
      <c r="D189" s="215"/>
      <c r="E189" s="240"/>
      <c r="F189" s="231"/>
      <c r="G189" s="146"/>
      <c r="H189" s="150"/>
    </row>
    <row r="190" spans="1:9" ht="14.25" customHeight="1" x14ac:dyDescent="0.2">
      <c r="A190" s="213"/>
      <c r="B190" s="214"/>
      <c r="C190" s="226" t="s">
        <v>264</v>
      </c>
      <c r="D190" s="215"/>
      <c r="E190" s="240"/>
      <c r="F190" s="231"/>
      <c r="G190" s="146"/>
      <c r="H190" s="150"/>
    </row>
    <row r="191" spans="1:9" s="220" customFormat="1" x14ac:dyDescent="0.2">
      <c r="A191" s="213"/>
      <c r="B191" s="214"/>
      <c r="C191" s="226" t="s">
        <v>183</v>
      </c>
      <c r="D191" s="222"/>
      <c r="E191" s="240"/>
      <c r="F191" s="231"/>
      <c r="G191" s="147"/>
      <c r="H191" s="150"/>
      <c r="I191" s="239"/>
    </row>
    <row r="192" spans="1:9" s="220" customFormat="1" x14ac:dyDescent="0.2">
      <c r="A192" s="213"/>
      <c r="B192" s="214"/>
      <c r="C192" s="226" t="s">
        <v>293</v>
      </c>
      <c r="D192" s="222"/>
      <c r="E192" s="240"/>
      <c r="F192" s="231"/>
      <c r="G192" s="147"/>
      <c r="H192" s="150"/>
      <c r="I192" s="239"/>
    </row>
    <row r="193" spans="1:10" s="220" customFormat="1" x14ac:dyDescent="0.2">
      <c r="A193" s="213"/>
      <c r="B193" s="214"/>
      <c r="C193" s="225"/>
      <c r="D193" s="222"/>
      <c r="E193" s="240"/>
      <c r="F193" s="231"/>
      <c r="G193" s="147"/>
      <c r="H193" s="150"/>
      <c r="I193" s="239"/>
    </row>
    <row r="194" spans="1:10" s="220" customFormat="1" ht="13.5" customHeight="1" x14ac:dyDescent="0.2">
      <c r="A194" s="213"/>
      <c r="B194" s="214"/>
      <c r="C194" s="224" t="s">
        <v>241</v>
      </c>
      <c r="D194" s="222" t="s">
        <v>16</v>
      </c>
      <c r="E194" s="127"/>
      <c r="F194" s="231"/>
      <c r="G194" s="146"/>
      <c r="H194" s="150"/>
      <c r="I194" s="239"/>
    </row>
    <row r="195" spans="1:10" s="220" customFormat="1" x14ac:dyDescent="0.2">
      <c r="A195" s="213"/>
      <c r="B195" s="216"/>
      <c r="C195" s="224"/>
      <c r="D195" s="222"/>
      <c r="E195" s="202"/>
      <c r="F195" s="216"/>
      <c r="G195" s="146"/>
      <c r="H195" s="167"/>
      <c r="I195" s="170"/>
    </row>
    <row r="196" spans="1:10" s="169" customFormat="1" x14ac:dyDescent="0.2">
      <c r="A196" s="161">
        <v>214</v>
      </c>
      <c r="B196" s="160"/>
      <c r="C196" s="162" t="s">
        <v>222</v>
      </c>
      <c r="D196" s="163"/>
      <c r="E196" s="164"/>
      <c r="F196" s="165"/>
      <c r="G196" s="166"/>
      <c r="H196" s="167"/>
      <c r="I196" s="168" t="str">
        <f>D201</f>
        <v>ml</v>
      </c>
    </row>
    <row r="197" spans="1:10" ht="30" x14ac:dyDescent="0.2">
      <c r="A197" s="213"/>
      <c r="B197" s="214"/>
      <c r="C197" s="223" t="s">
        <v>243</v>
      </c>
      <c r="D197" s="222"/>
      <c r="E197" s="240"/>
      <c r="F197" s="231"/>
      <c r="G197" s="146"/>
      <c r="H197" s="150"/>
    </row>
    <row r="198" spans="1:10" x14ac:dyDescent="0.2">
      <c r="A198" s="213"/>
      <c r="B198" s="214"/>
      <c r="C198" s="226" t="s">
        <v>244</v>
      </c>
      <c r="D198" s="222"/>
      <c r="E198" s="240"/>
      <c r="F198" s="231"/>
      <c r="G198" s="146"/>
      <c r="H198" s="150"/>
      <c r="I198" s="81"/>
    </row>
    <row r="199" spans="1:10" x14ac:dyDescent="0.2">
      <c r="A199" s="213"/>
      <c r="B199" s="214"/>
      <c r="C199" s="226" t="s">
        <v>190</v>
      </c>
      <c r="D199" s="222"/>
      <c r="E199" s="240"/>
      <c r="F199" s="231"/>
      <c r="G199" s="146"/>
      <c r="H199" s="150"/>
      <c r="J199" s="220"/>
    </row>
    <row r="200" spans="1:10" x14ac:dyDescent="0.2">
      <c r="A200" s="213"/>
      <c r="B200" s="214"/>
      <c r="C200" s="225"/>
      <c r="D200" s="222"/>
      <c r="E200" s="240"/>
      <c r="F200" s="231"/>
      <c r="G200" s="146"/>
      <c r="H200" s="150"/>
      <c r="J200" s="220"/>
    </row>
    <row r="201" spans="1:10" x14ac:dyDescent="0.2">
      <c r="A201" s="213"/>
      <c r="B201" s="214"/>
      <c r="C201" s="224" t="s">
        <v>245</v>
      </c>
      <c r="D201" s="222" t="s">
        <v>16</v>
      </c>
      <c r="E201" s="127"/>
      <c r="F201" s="231"/>
      <c r="G201" s="146"/>
    </row>
    <row r="202" spans="1:10" s="220" customFormat="1" x14ac:dyDescent="0.2">
      <c r="A202" s="213"/>
      <c r="B202" s="216"/>
      <c r="C202" s="224"/>
      <c r="D202" s="222"/>
      <c r="E202" s="202"/>
      <c r="F202" s="216"/>
      <c r="G202" s="146"/>
      <c r="H202" s="167"/>
      <c r="I202" s="170"/>
    </row>
    <row r="203" spans="1:10" s="169" customFormat="1" x14ac:dyDescent="0.2">
      <c r="A203" s="161">
        <v>215</v>
      </c>
      <c r="B203" s="160"/>
      <c r="C203" s="162" t="s">
        <v>223</v>
      </c>
      <c r="D203" s="163"/>
      <c r="E203" s="164"/>
      <c r="F203" s="165"/>
      <c r="G203" s="166"/>
      <c r="H203" s="167"/>
      <c r="I203" s="168" t="str">
        <f>D206</f>
        <v>m3</v>
      </c>
    </row>
    <row r="204" spans="1:10" ht="30" x14ac:dyDescent="0.2">
      <c r="A204" s="213"/>
      <c r="B204" s="214"/>
      <c r="C204" s="223" t="s">
        <v>246</v>
      </c>
      <c r="D204" s="222"/>
      <c r="E204" s="240"/>
      <c r="F204" s="231"/>
      <c r="G204" s="146"/>
      <c r="H204" s="150"/>
    </row>
    <row r="205" spans="1:10" x14ac:dyDescent="0.2">
      <c r="A205" s="213"/>
      <c r="B205" s="214"/>
      <c r="C205" s="226"/>
      <c r="D205" s="222"/>
      <c r="E205" s="240"/>
      <c r="F205" s="231"/>
      <c r="G205" s="146"/>
      <c r="H205" s="150"/>
      <c r="J205" s="220"/>
    </row>
    <row r="206" spans="1:10" x14ac:dyDescent="0.2">
      <c r="A206" s="213"/>
      <c r="B206" s="214"/>
      <c r="C206" s="223" t="s">
        <v>172</v>
      </c>
      <c r="D206" s="222" t="s">
        <v>178</v>
      </c>
      <c r="E206" s="127"/>
      <c r="F206" s="231"/>
      <c r="G206" s="146"/>
      <c r="H206" s="150"/>
    </row>
    <row r="207" spans="1:10" x14ac:dyDescent="0.2">
      <c r="A207" s="213"/>
      <c r="B207" s="214"/>
      <c r="C207" s="224"/>
      <c r="D207" s="222"/>
      <c r="E207" s="240"/>
      <c r="F207" s="231"/>
      <c r="G207" s="146"/>
      <c r="H207" s="150"/>
    </row>
    <row r="208" spans="1:10" s="169" customFormat="1" x14ac:dyDescent="0.2">
      <c r="A208" s="161">
        <v>216</v>
      </c>
      <c r="B208" s="160"/>
      <c r="C208" s="232" t="s">
        <v>192</v>
      </c>
      <c r="D208" s="163"/>
      <c r="E208" s="164"/>
      <c r="F208" s="165"/>
      <c r="G208" s="171"/>
      <c r="H208" s="167"/>
      <c r="I208" s="170" t="str">
        <f>D215</f>
        <v>m3</v>
      </c>
    </row>
    <row r="209" spans="1:9" ht="44.25" customHeight="1" x14ac:dyDescent="0.2">
      <c r="A209" s="213"/>
      <c r="B209" s="214"/>
      <c r="C209" s="223" t="s">
        <v>247</v>
      </c>
      <c r="D209" s="222"/>
      <c r="E209" s="240"/>
      <c r="F209" s="231"/>
      <c r="G209" s="146"/>
      <c r="H209" s="150"/>
    </row>
    <row r="210" spans="1:9" x14ac:dyDescent="0.2">
      <c r="A210" s="213"/>
      <c r="B210" s="214"/>
      <c r="C210" s="226" t="s">
        <v>187</v>
      </c>
      <c r="D210" s="222"/>
      <c r="E210" s="240"/>
      <c r="F210" s="216"/>
      <c r="G210" s="146"/>
      <c r="H210" s="150"/>
    </row>
    <row r="211" spans="1:9" x14ac:dyDescent="0.2">
      <c r="A211" s="213"/>
      <c r="B211" s="214"/>
      <c r="C211" s="226" t="s">
        <v>265</v>
      </c>
      <c r="D211" s="222"/>
      <c r="E211" s="240"/>
      <c r="F211" s="216"/>
      <c r="G211" s="146"/>
      <c r="H211" s="150"/>
    </row>
    <row r="212" spans="1:9" x14ac:dyDescent="0.2">
      <c r="A212" s="213"/>
      <c r="B212" s="214"/>
      <c r="C212" s="226" t="s">
        <v>189</v>
      </c>
      <c r="D212" s="222"/>
      <c r="E212" s="240"/>
      <c r="F212" s="216"/>
      <c r="G212" s="146"/>
      <c r="H212" s="150"/>
    </row>
    <row r="213" spans="1:9" s="220" customFormat="1" x14ac:dyDescent="0.2">
      <c r="A213" s="213"/>
      <c r="B213" s="214"/>
      <c r="C213" s="226" t="s">
        <v>266</v>
      </c>
      <c r="D213" s="222"/>
      <c r="E213" s="240"/>
      <c r="F213" s="216"/>
      <c r="G213" s="147"/>
      <c r="H213" s="150"/>
      <c r="I213" s="239"/>
    </row>
    <row r="214" spans="1:9" s="220" customFormat="1" x14ac:dyDescent="0.2">
      <c r="A214" s="213"/>
      <c r="B214" s="214"/>
      <c r="C214" s="226"/>
      <c r="D214" s="222"/>
      <c r="E214" s="240"/>
      <c r="F214" s="216"/>
      <c r="G214" s="147"/>
      <c r="H214" s="150"/>
      <c r="I214" s="239"/>
    </row>
    <row r="215" spans="1:9" s="220" customFormat="1" x14ac:dyDescent="0.2">
      <c r="A215" s="213"/>
      <c r="B215" s="214"/>
      <c r="C215" s="224" t="s">
        <v>172</v>
      </c>
      <c r="D215" s="222" t="s">
        <v>178</v>
      </c>
      <c r="E215" s="127"/>
      <c r="F215" s="216"/>
      <c r="G215" s="146"/>
      <c r="H215" s="167"/>
      <c r="I215" s="170" t="str">
        <f>D215</f>
        <v>m3</v>
      </c>
    </row>
    <row r="216" spans="1:9" x14ac:dyDescent="0.2">
      <c r="A216" s="213"/>
      <c r="B216" s="214"/>
      <c r="C216" s="224"/>
      <c r="D216" s="222"/>
      <c r="E216" s="240"/>
      <c r="F216" s="231"/>
      <c r="G216" s="146"/>
      <c r="H216" s="150"/>
    </row>
    <row r="217" spans="1:9" s="169" customFormat="1" x14ac:dyDescent="0.2">
      <c r="A217" s="161">
        <v>217</v>
      </c>
      <c r="B217" s="160"/>
      <c r="C217" s="162" t="s">
        <v>191</v>
      </c>
      <c r="D217" s="163"/>
      <c r="E217" s="164"/>
      <c r="F217" s="165"/>
      <c r="G217" s="171"/>
      <c r="H217" s="167"/>
      <c r="I217" s="170" t="str">
        <f>D222</f>
        <v>m²</v>
      </c>
    </row>
    <row r="218" spans="1:9" ht="30" customHeight="1" x14ac:dyDescent="0.2">
      <c r="A218" s="213"/>
      <c r="B218" s="214"/>
      <c r="C218" s="223" t="s">
        <v>267</v>
      </c>
      <c r="D218" s="222"/>
      <c r="E218" s="240"/>
      <c r="F218" s="231"/>
      <c r="G218" s="146"/>
      <c r="H218" s="150"/>
    </row>
    <row r="219" spans="1:9" ht="30" x14ac:dyDescent="0.2">
      <c r="A219" s="213"/>
      <c r="B219" s="214"/>
      <c r="C219" s="226" t="s">
        <v>248</v>
      </c>
      <c r="D219" s="222"/>
      <c r="E219" s="240"/>
      <c r="F219" s="216"/>
      <c r="G219" s="146"/>
      <c r="H219" s="150"/>
    </row>
    <row r="220" spans="1:9" x14ac:dyDescent="0.2">
      <c r="A220" s="213"/>
      <c r="B220" s="214"/>
      <c r="C220" s="226" t="s">
        <v>268</v>
      </c>
      <c r="D220" s="222"/>
      <c r="E220" s="240"/>
      <c r="F220" s="216"/>
      <c r="G220" s="146"/>
      <c r="H220" s="150"/>
    </row>
    <row r="221" spans="1:9" s="220" customFormat="1" x14ac:dyDescent="0.2">
      <c r="A221" s="213"/>
      <c r="B221" s="214"/>
      <c r="C221" s="225"/>
      <c r="D221" s="222"/>
      <c r="E221" s="240"/>
      <c r="F221" s="216"/>
      <c r="G221" s="147"/>
      <c r="H221" s="150"/>
      <c r="I221" s="239"/>
    </row>
    <row r="222" spans="1:9" s="220" customFormat="1" x14ac:dyDescent="0.2">
      <c r="A222" s="213"/>
      <c r="B222" s="214"/>
      <c r="C222" s="224" t="s">
        <v>171</v>
      </c>
      <c r="D222" s="222" t="s">
        <v>17</v>
      </c>
      <c r="E222" s="127"/>
      <c r="F222" s="216"/>
      <c r="G222" s="146"/>
      <c r="H222" s="167"/>
      <c r="I222" s="170" t="str">
        <f>D222</f>
        <v>m²</v>
      </c>
    </row>
    <row r="223" spans="1:9" x14ac:dyDescent="0.2">
      <c r="A223" s="213"/>
      <c r="B223" s="214"/>
      <c r="C223" s="224"/>
      <c r="D223" s="222"/>
      <c r="E223" s="240"/>
      <c r="F223" s="231"/>
      <c r="G223" s="146"/>
      <c r="H223" s="150"/>
    </row>
    <row r="224" spans="1:9" s="169" customFormat="1" x14ac:dyDescent="0.2">
      <c r="A224" s="161">
        <v>218</v>
      </c>
      <c r="B224" s="160"/>
      <c r="C224" s="162" t="s">
        <v>295</v>
      </c>
      <c r="D224" s="163"/>
      <c r="E224" s="164"/>
      <c r="F224" s="165"/>
      <c r="G224" s="171"/>
      <c r="H224" s="167"/>
      <c r="I224" s="170" t="str">
        <f>D230</f>
        <v>Ft</v>
      </c>
    </row>
    <row r="225" spans="1:10" ht="30" x14ac:dyDescent="0.2">
      <c r="A225" s="213"/>
      <c r="B225" s="214"/>
      <c r="C225" s="223" t="s">
        <v>296</v>
      </c>
      <c r="D225" s="222"/>
      <c r="E225" s="240"/>
      <c r="F225" s="231"/>
      <c r="G225" s="146"/>
      <c r="H225" s="150"/>
    </row>
    <row r="226" spans="1:10" x14ac:dyDescent="0.2">
      <c r="A226" s="213"/>
      <c r="B226" s="214"/>
      <c r="C226" s="226" t="s">
        <v>297</v>
      </c>
      <c r="D226" s="222"/>
      <c r="E226" s="240"/>
      <c r="F226" s="231"/>
      <c r="G226" s="146"/>
      <c r="H226" s="150"/>
    </row>
    <row r="227" spans="1:10" ht="30" x14ac:dyDescent="0.2">
      <c r="A227" s="213"/>
      <c r="B227" s="214"/>
      <c r="C227" s="226" t="s">
        <v>269</v>
      </c>
      <c r="D227" s="222"/>
      <c r="E227" s="240"/>
      <c r="F227" s="231"/>
      <c r="G227" s="146"/>
      <c r="H227" s="150"/>
    </row>
    <row r="228" spans="1:10" s="220" customFormat="1" x14ac:dyDescent="0.2">
      <c r="A228" s="213"/>
      <c r="B228" s="214"/>
      <c r="C228" s="226" t="s">
        <v>183</v>
      </c>
      <c r="D228" s="222"/>
      <c r="E228" s="240"/>
      <c r="F228" s="231"/>
      <c r="G228" s="147"/>
      <c r="H228" s="150"/>
      <c r="I228" s="239"/>
    </row>
    <row r="229" spans="1:10" s="220" customFormat="1" x14ac:dyDescent="0.2">
      <c r="A229" s="213"/>
      <c r="B229" s="214"/>
      <c r="C229" s="226"/>
      <c r="D229" s="222"/>
      <c r="E229" s="240"/>
      <c r="F229" s="231"/>
      <c r="G229" s="147"/>
      <c r="H229" s="150"/>
      <c r="I229" s="239"/>
    </row>
    <row r="230" spans="1:10" s="220" customFormat="1" x14ac:dyDescent="0.2">
      <c r="A230" s="213"/>
      <c r="B230" s="214"/>
      <c r="C230" s="223" t="s">
        <v>9</v>
      </c>
      <c r="D230" s="208" t="s">
        <v>28</v>
      </c>
      <c r="E230" s="250"/>
      <c r="F230" s="231"/>
      <c r="G230" s="146"/>
      <c r="H230" s="150"/>
      <c r="I230" s="239"/>
    </row>
    <row r="231" spans="1:10" s="220" customFormat="1" x14ac:dyDescent="0.2">
      <c r="A231" s="213"/>
      <c r="B231" s="216"/>
      <c r="C231" s="224"/>
      <c r="D231" s="222"/>
      <c r="E231" s="202"/>
      <c r="F231" s="216"/>
      <c r="G231" s="146"/>
      <c r="H231" s="167"/>
      <c r="I231" s="170"/>
    </row>
    <row r="232" spans="1:10" s="220" customFormat="1" ht="34.5" customHeight="1" x14ac:dyDescent="0.2">
      <c r="A232" s="247">
        <v>2</v>
      </c>
      <c r="B232" s="133"/>
      <c r="C232" s="134" t="s">
        <v>225</v>
      </c>
      <c r="D232" s="25"/>
      <c r="E232" s="126"/>
      <c r="F232" s="216"/>
      <c r="G232" s="146"/>
      <c r="H232" s="150"/>
      <c r="I232" s="239"/>
      <c r="J232" s="212"/>
    </row>
    <row r="233" spans="1:10" x14ac:dyDescent="0.2">
      <c r="A233" s="213"/>
      <c r="B233" s="214"/>
      <c r="C233" s="224"/>
      <c r="D233" s="222"/>
      <c r="E233" s="240"/>
      <c r="F233" s="231"/>
      <c r="G233" s="146"/>
      <c r="H233" s="150"/>
    </row>
    <row r="234" spans="1:10" s="169" customFormat="1" x14ac:dyDescent="0.2">
      <c r="A234" s="161">
        <v>301</v>
      </c>
      <c r="B234" s="160"/>
      <c r="C234" s="162" t="s">
        <v>226</v>
      </c>
      <c r="D234" s="163"/>
      <c r="E234" s="164"/>
      <c r="F234" s="165"/>
      <c r="G234" s="171"/>
      <c r="H234" s="167"/>
      <c r="I234" s="170" t="str">
        <f>D243</f>
        <v>Ft</v>
      </c>
    </row>
    <row r="235" spans="1:10" ht="30" x14ac:dyDescent="0.2">
      <c r="A235" s="213"/>
      <c r="B235" s="214"/>
      <c r="C235" s="223" t="s">
        <v>335</v>
      </c>
      <c r="D235" s="222"/>
      <c r="E235" s="240"/>
      <c r="F235" s="231"/>
      <c r="G235" s="146"/>
      <c r="H235" s="150"/>
    </row>
    <row r="236" spans="1:10" x14ac:dyDescent="0.2">
      <c r="A236" s="213"/>
      <c r="B236" s="214"/>
      <c r="C236" s="226" t="s">
        <v>270</v>
      </c>
      <c r="D236" s="222"/>
      <c r="E236" s="240"/>
      <c r="F236" s="231"/>
      <c r="G236" s="146"/>
      <c r="H236" s="150"/>
    </row>
    <row r="237" spans="1:10" x14ac:dyDescent="0.2">
      <c r="A237" s="213"/>
      <c r="B237" s="214"/>
      <c r="C237" s="226" t="s">
        <v>271</v>
      </c>
      <c r="D237" s="222"/>
      <c r="E237" s="240"/>
      <c r="F237" s="231"/>
      <c r="G237" s="146"/>
      <c r="H237" s="150"/>
    </row>
    <row r="238" spans="1:10" ht="30" x14ac:dyDescent="0.2">
      <c r="A238" s="213"/>
      <c r="B238" s="214"/>
      <c r="C238" s="226" t="s">
        <v>249</v>
      </c>
      <c r="D238" s="222"/>
      <c r="E238" s="240"/>
      <c r="F238" s="231"/>
      <c r="G238" s="146"/>
      <c r="H238" s="150"/>
    </row>
    <row r="239" spans="1:10" x14ac:dyDescent="0.2">
      <c r="A239" s="213"/>
      <c r="B239" s="214"/>
      <c r="C239" s="226" t="s">
        <v>250</v>
      </c>
      <c r="D239" s="222"/>
      <c r="E239" s="240"/>
      <c r="F239" s="231"/>
      <c r="G239" s="146"/>
      <c r="H239" s="150"/>
    </row>
    <row r="240" spans="1:10" ht="30" x14ac:dyDescent="0.2">
      <c r="A240" s="213"/>
      <c r="B240" s="214"/>
      <c r="C240" s="226" t="s">
        <v>251</v>
      </c>
      <c r="D240" s="222"/>
      <c r="E240" s="240"/>
      <c r="F240" s="231"/>
      <c r="G240" s="146"/>
      <c r="H240" s="150"/>
    </row>
    <row r="241" spans="1:9" x14ac:dyDescent="0.2">
      <c r="A241" s="213"/>
      <c r="B241" s="214"/>
      <c r="C241" s="226" t="s">
        <v>252</v>
      </c>
      <c r="D241" s="222"/>
      <c r="E241" s="240"/>
      <c r="F241" s="231"/>
      <c r="G241" s="146"/>
      <c r="H241" s="150"/>
    </row>
    <row r="242" spans="1:9" s="220" customFormat="1" x14ac:dyDescent="0.2">
      <c r="A242" s="213"/>
      <c r="B242" s="214"/>
      <c r="C242" s="226"/>
      <c r="D242" s="222"/>
      <c r="E242" s="240"/>
      <c r="F242" s="231"/>
      <c r="G242" s="147"/>
      <c r="H242" s="150"/>
      <c r="I242" s="239"/>
    </row>
    <row r="243" spans="1:9" s="220" customFormat="1" x14ac:dyDescent="0.2">
      <c r="A243" s="213"/>
      <c r="B243" s="214"/>
      <c r="C243" s="223" t="s">
        <v>9</v>
      </c>
      <c r="D243" s="222" t="s">
        <v>28</v>
      </c>
      <c r="E243" s="127"/>
      <c r="F243" s="231"/>
      <c r="G243" s="146"/>
      <c r="H243" s="150"/>
      <c r="I243" s="239"/>
    </row>
    <row r="244" spans="1:9" x14ac:dyDescent="0.2">
      <c r="A244" s="213"/>
      <c r="B244" s="214"/>
      <c r="C244" s="224"/>
      <c r="D244" s="222"/>
      <c r="E244" s="240"/>
      <c r="F244" s="231"/>
      <c r="G244" s="146"/>
      <c r="H244" s="150"/>
    </row>
    <row r="245" spans="1:9" s="169" customFormat="1" x14ac:dyDescent="0.2">
      <c r="A245" s="161">
        <v>302</v>
      </c>
      <c r="B245" s="160"/>
      <c r="C245" s="162" t="s">
        <v>228</v>
      </c>
      <c r="D245" s="163"/>
      <c r="E245" s="164"/>
      <c r="F245" s="165"/>
      <c r="G245" s="171"/>
      <c r="H245" s="167"/>
      <c r="I245" s="170" t="str">
        <f>D251</f>
        <v>Ft</v>
      </c>
    </row>
    <row r="246" spans="1:9" ht="30" x14ac:dyDescent="0.2">
      <c r="A246" s="213"/>
      <c r="B246" s="214"/>
      <c r="C246" s="225" t="s">
        <v>253</v>
      </c>
      <c r="D246" s="222"/>
      <c r="E246" s="240"/>
      <c r="F246" s="231"/>
      <c r="G246" s="146"/>
      <c r="H246" s="150"/>
    </row>
    <row r="247" spans="1:9" s="220" customFormat="1" x14ac:dyDescent="0.2">
      <c r="A247" s="213"/>
      <c r="B247" s="214"/>
      <c r="C247" s="225" t="s">
        <v>254</v>
      </c>
      <c r="D247" s="222"/>
      <c r="E247" s="240"/>
      <c r="F247" s="231"/>
      <c r="G247" s="147"/>
      <c r="H247" s="150"/>
      <c r="I247" s="239"/>
    </row>
    <row r="248" spans="1:9" s="220" customFormat="1" x14ac:dyDescent="0.2">
      <c r="A248" s="213"/>
      <c r="B248" s="214"/>
      <c r="C248" s="226" t="s">
        <v>255</v>
      </c>
      <c r="D248" s="222"/>
      <c r="E248" s="240"/>
      <c r="F248" s="231"/>
      <c r="G248" s="147"/>
      <c r="H248" s="150"/>
      <c r="I248" s="239"/>
    </row>
    <row r="249" spans="1:9" s="220" customFormat="1" x14ac:dyDescent="0.2">
      <c r="A249" s="213"/>
      <c r="B249" s="214"/>
      <c r="C249" s="226" t="s">
        <v>256</v>
      </c>
      <c r="D249" s="222"/>
      <c r="E249" s="240"/>
      <c r="F249" s="231"/>
      <c r="G249" s="147"/>
      <c r="H249" s="150"/>
      <c r="I249" s="239"/>
    </row>
    <row r="250" spans="1:9" s="220" customFormat="1" x14ac:dyDescent="0.2">
      <c r="A250" s="213"/>
      <c r="B250" s="214"/>
      <c r="C250" s="226"/>
      <c r="D250" s="222"/>
      <c r="E250" s="240"/>
      <c r="F250" s="231"/>
      <c r="G250" s="147"/>
      <c r="H250" s="150"/>
      <c r="I250" s="239"/>
    </row>
    <row r="251" spans="1:9" s="220" customFormat="1" x14ac:dyDescent="0.2">
      <c r="A251" s="213"/>
      <c r="B251" s="214"/>
      <c r="C251" s="223" t="s">
        <v>179</v>
      </c>
      <c r="D251" s="222" t="s">
        <v>28</v>
      </c>
      <c r="E251" s="127"/>
      <c r="F251" s="231"/>
      <c r="G251" s="146"/>
      <c r="H251" s="150"/>
      <c r="I251" s="239"/>
    </row>
    <row r="252" spans="1:9" x14ac:dyDescent="0.2">
      <c r="A252" s="213"/>
      <c r="B252" s="214"/>
      <c r="C252" s="224"/>
      <c r="D252" s="222"/>
      <c r="E252" s="240"/>
      <c r="F252" s="231"/>
      <c r="G252" s="146"/>
      <c r="H252" s="150"/>
    </row>
    <row r="253" spans="1:9" s="169" customFormat="1" x14ac:dyDescent="0.2">
      <c r="A253" s="161">
        <v>303</v>
      </c>
      <c r="B253" s="160"/>
      <c r="C253" s="162" t="s">
        <v>227</v>
      </c>
      <c r="D253" s="163"/>
      <c r="E253" s="164"/>
      <c r="F253" s="165"/>
      <c r="G253" s="171"/>
      <c r="H253" s="167"/>
      <c r="I253" s="170" t="str">
        <f>D265</f>
        <v>m²</v>
      </c>
    </row>
    <row r="254" spans="1:9" ht="30" x14ac:dyDescent="0.2">
      <c r="A254" s="213"/>
      <c r="B254" s="214"/>
      <c r="C254" s="224" t="s">
        <v>257</v>
      </c>
      <c r="D254" s="222"/>
      <c r="E254" s="240"/>
      <c r="F254" s="231"/>
      <c r="G254" s="146"/>
      <c r="H254" s="150"/>
    </row>
    <row r="255" spans="1:9" ht="30" x14ac:dyDescent="0.2">
      <c r="A255" s="213"/>
      <c r="B255" s="214"/>
      <c r="C255" s="224" t="s">
        <v>194</v>
      </c>
      <c r="D255" s="222"/>
      <c r="E255" s="240"/>
      <c r="F255" s="231"/>
      <c r="G255" s="146"/>
      <c r="H255" s="150"/>
    </row>
    <row r="256" spans="1:9" x14ac:dyDescent="0.2">
      <c r="A256" s="213"/>
      <c r="B256" s="214"/>
      <c r="C256" s="225" t="s">
        <v>201</v>
      </c>
      <c r="D256" s="222"/>
      <c r="E256" s="240"/>
      <c r="F256" s="231"/>
      <c r="G256" s="146"/>
      <c r="H256" s="150"/>
    </row>
    <row r="257" spans="1:9" ht="30" x14ac:dyDescent="0.2">
      <c r="A257" s="213"/>
      <c r="B257" s="214"/>
      <c r="C257" s="225" t="s">
        <v>195</v>
      </c>
      <c r="D257" s="222"/>
      <c r="E257" s="240"/>
      <c r="F257" s="231"/>
      <c r="G257" s="146"/>
      <c r="H257" s="150"/>
    </row>
    <row r="258" spans="1:9" x14ac:dyDescent="0.2">
      <c r="A258" s="213"/>
      <c r="B258" s="214"/>
      <c r="C258" s="225" t="s">
        <v>196</v>
      </c>
      <c r="D258" s="222"/>
      <c r="E258" s="240"/>
      <c r="F258" s="231"/>
      <c r="G258" s="146"/>
      <c r="H258" s="150"/>
    </row>
    <row r="259" spans="1:9" x14ac:dyDescent="0.2">
      <c r="A259" s="213"/>
      <c r="B259" s="214"/>
      <c r="C259" s="225" t="s">
        <v>197</v>
      </c>
      <c r="D259" s="222"/>
      <c r="E259" s="240"/>
      <c r="F259" s="231"/>
      <c r="G259" s="146"/>
      <c r="H259" s="150"/>
    </row>
    <row r="260" spans="1:9" ht="30" x14ac:dyDescent="0.2">
      <c r="A260" s="213"/>
      <c r="B260" s="214"/>
      <c r="C260" s="224" t="s">
        <v>198</v>
      </c>
      <c r="D260" s="222"/>
      <c r="E260" s="240"/>
      <c r="F260" s="231"/>
      <c r="G260" s="146"/>
      <c r="H260" s="150"/>
    </row>
    <row r="261" spans="1:9" ht="30" x14ac:dyDescent="0.2">
      <c r="A261" s="213"/>
      <c r="B261" s="214"/>
      <c r="C261" s="225" t="s">
        <v>199</v>
      </c>
      <c r="D261" s="222"/>
      <c r="E261" s="240"/>
      <c r="F261" s="231"/>
      <c r="G261" s="146"/>
      <c r="H261" s="150"/>
    </row>
    <row r="262" spans="1:9" ht="30" x14ac:dyDescent="0.2">
      <c r="A262" s="213"/>
      <c r="B262" s="214"/>
      <c r="C262" s="225" t="s">
        <v>272</v>
      </c>
      <c r="D262" s="222"/>
      <c r="E262" s="240"/>
      <c r="F262" s="231"/>
      <c r="G262" s="146"/>
      <c r="H262" s="150"/>
    </row>
    <row r="263" spans="1:9" x14ac:dyDescent="0.2">
      <c r="A263" s="213"/>
      <c r="B263" s="214"/>
      <c r="C263" s="225" t="s">
        <v>200</v>
      </c>
      <c r="D263" s="222"/>
      <c r="E263" s="240"/>
      <c r="F263" s="231"/>
      <c r="G263" s="146"/>
      <c r="H263" s="150"/>
    </row>
    <row r="264" spans="1:9" s="220" customFormat="1" x14ac:dyDescent="0.2">
      <c r="A264" s="213"/>
      <c r="B264" s="214"/>
      <c r="C264" s="226"/>
      <c r="D264" s="222"/>
      <c r="E264" s="240"/>
      <c r="F264" s="231"/>
      <c r="G264" s="147"/>
      <c r="H264" s="150"/>
      <c r="I264" s="239"/>
    </row>
    <row r="265" spans="1:9" s="220" customFormat="1" x14ac:dyDescent="0.2">
      <c r="A265" s="213"/>
      <c r="B265" s="214"/>
      <c r="C265" s="223" t="s">
        <v>171</v>
      </c>
      <c r="D265" s="222" t="s">
        <v>17</v>
      </c>
      <c r="E265" s="127"/>
      <c r="F265" s="231"/>
      <c r="G265" s="146"/>
      <c r="H265" s="150"/>
      <c r="I265" s="239"/>
    </row>
    <row r="266" spans="1:9" x14ac:dyDescent="0.2">
      <c r="A266" s="213"/>
      <c r="B266" s="214"/>
      <c r="C266" s="223"/>
      <c r="D266" s="222"/>
      <c r="E266" s="240"/>
      <c r="F266" s="231"/>
      <c r="G266" s="146"/>
      <c r="H266" s="150"/>
    </row>
    <row r="267" spans="1:9" x14ac:dyDescent="0.2">
      <c r="A267" s="213"/>
      <c r="B267" s="214"/>
      <c r="C267" s="224"/>
      <c r="D267" s="222"/>
      <c r="E267" s="240"/>
      <c r="F267" s="231"/>
      <c r="G267" s="146"/>
      <c r="H267" s="150"/>
    </row>
    <row r="268" spans="1:9" x14ac:dyDescent="0.2">
      <c r="A268" s="213"/>
      <c r="B268" s="214"/>
      <c r="C268" s="224"/>
      <c r="D268" s="222"/>
      <c r="E268" s="240"/>
      <c r="F268" s="231"/>
      <c r="G268" s="146"/>
      <c r="H268" s="150"/>
    </row>
    <row r="269" spans="1:9" x14ac:dyDescent="0.2">
      <c r="A269" s="17"/>
      <c r="B269" s="19"/>
      <c r="C269" s="20"/>
      <c r="D269" s="18"/>
      <c r="E269" s="128"/>
      <c r="F269" s="216"/>
      <c r="G269" s="146"/>
      <c r="H269" s="129"/>
    </row>
    <row r="270" spans="1:9" x14ac:dyDescent="0.2">
      <c r="F270" s="216"/>
      <c r="H270" s="129"/>
    </row>
    <row r="271" spans="1:9" x14ac:dyDescent="0.2">
      <c r="C271" s="4" t="s">
        <v>37</v>
      </c>
      <c r="D271" s="21" t="s">
        <v>40</v>
      </c>
      <c r="F271" s="216"/>
    </row>
    <row r="272" spans="1:9" x14ac:dyDescent="0.2">
      <c r="D272" s="21"/>
      <c r="F272" s="216"/>
    </row>
    <row r="273" spans="3:6" x14ac:dyDescent="0.2">
      <c r="C273" s="4" t="s">
        <v>38</v>
      </c>
      <c r="D273" s="21"/>
      <c r="F273" s="216"/>
    </row>
    <row r="274" spans="3:6" x14ac:dyDescent="0.2">
      <c r="D274" s="21"/>
      <c r="F274" s="216"/>
    </row>
    <row r="275" spans="3:6" x14ac:dyDescent="0.2">
      <c r="C275" s="4" t="s">
        <v>39</v>
      </c>
      <c r="D275" s="21" t="s">
        <v>39</v>
      </c>
      <c r="F275" s="216"/>
    </row>
  </sheetData>
  <mergeCells count="2">
    <mergeCell ref="A2:D2"/>
    <mergeCell ref="H4:I4"/>
  </mergeCells>
  <pageMargins left="0.78740157480314998" right="0.78740157480314998" top="0.98425196850393704" bottom="0.98425196850393704" header="0.511811023622047" footer="0.511811023622047"/>
  <pageSetup paperSize="9" scale="35" firstPageNumber="5" fitToWidth="0" orientation="portrait" useFirstPageNumber="1" r:id="rId1"/>
  <headerFooter alignWithMargins="0">
    <oddHeader>&amp;L&amp;8VNF&amp;R&amp;8Confortement de l’aqueduc du bief n°23</oddHeader>
    <oddFooter>&amp;LSAFEGE_x000D_&amp;1#&amp;"Calibri"&amp;10&amp;K000000 General&amp;CBPU&amp;R&amp;P/&amp;N</oddFooter>
  </headerFooter>
  <rowBreaks count="2" manualBreakCount="2">
    <brk id="90" max="4" man="1"/>
    <brk id="186"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AC4B2-43E9-434D-A9D2-7BF4B6F0D5D7}">
  <dimension ref="A2:AA122"/>
  <sheetViews>
    <sheetView showGridLines="0" view="pageBreakPreview" topLeftCell="A76" zoomScale="85" zoomScaleNormal="110" zoomScaleSheetLayoutView="85" zoomScalePageLayoutView="60" workbookViewId="0">
      <selection activeCell="G86" sqref="G86"/>
    </sheetView>
  </sheetViews>
  <sheetFormatPr baseColWidth="10" defaultRowHeight="12.75" x14ac:dyDescent="0.2"/>
  <cols>
    <col min="1" max="1" width="15.42578125" style="176" bestFit="1" customWidth="1"/>
    <col min="2" max="2" width="1.5703125" style="211" customWidth="1"/>
    <col min="3" max="3" width="53.42578125" style="211" customWidth="1"/>
    <col min="4" max="4" width="7.42578125" style="211" customWidth="1"/>
    <col min="5" max="5" width="12.5703125" style="211" customWidth="1"/>
    <col min="6" max="6" width="13.7109375" style="211" customWidth="1"/>
    <col min="7" max="7" width="19" style="211" customWidth="1"/>
    <col min="8" max="8" width="12.42578125" style="211" bestFit="1" customWidth="1"/>
    <col min="9" max="9" width="11.42578125" style="211"/>
    <col min="10" max="10" width="15.42578125" style="211" customWidth="1"/>
    <col min="11" max="11" width="16.5703125" style="211" customWidth="1"/>
    <col min="12" max="12" width="19" style="211" customWidth="1"/>
    <col min="13" max="13" width="11.42578125" style="211"/>
    <col min="14" max="14" width="17.28515625" style="211" customWidth="1"/>
    <col min="15" max="17" width="11.42578125" style="211"/>
    <col min="18" max="18" width="19.140625" style="211" customWidth="1"/>
    <col min="19" max="20" width="12.42578125" style="211" bestFit="1" customWidth="1"/>
    <col min="21" max="16384" width="11.42578125" style="211"/>
  </cols>
  <sheetData>
    <row r="2" spans="1:27" ht="21" x14ac:dyDescent="0.2">
      <c r="A2" s="264" t="s">
        <v>185</v>
      </c>
      <c r="B2" s="265"/>
      <c r="C2" s="265"/>
      <c r="D2" s="265"/>
      <c r="E2" s="265"/>
      <c r="F2" s="265"/>
      <c r="G2" s="266"/>
      <c r="L2" s="151"/>
      <c r="M2" s="151"/>
      <c r="N2" s="151"/>
      <c r="O2" s="151"/>
      <c r="P2" s="151"/>
      <c r="Q2" s="151"/>
      <c r="R2" s="151"/>
      <c r="S2" s="151"/>
      <c r="T2" s="151"/>
      <c r="U2" s="151"/>
    </row>
    <row r="3" spans="1:27" x14ac:dyDescent="0.2">
      <c r="L3" s="151"/>
      <c r="M3" s="151"/>
      <c r="N3" s="151"/>
      <c r="P3" s="151"/>
      <c r="Q3" s="151"/>
      <c r="R3" s="155"/>
      <c r="S3" s="176"/>
      <c r="U3" s="151"/>
    </row>
    <row r="4" spans="1:27" ht="27.75" customHeight="1" x14ac:dyDescent="0.2">
      <c r="A4" s="28" t="s">
        <v>3</v>
      </c>
      <c r="B4" s="29"/>
      <c r="C4" s="2" t="s">
        <v>53</v>
      </c>
      <c r="D4" s="172"/>
      <c r="E4" s="66"/>
      <c r="F4" s="35" t="s">
        <v>4</v>
      </c>
      <c r="G4" s="35" t="s">
        <v>51</v>
      </c>
      <c r="L4" s="151"/>
      <c r="M4" s="151"/>
      <c r="N4" s="151"/>
      <c r="O4" s="151"/>
      <c r="P4" s="151"/>
      <c r="Q4" s="151"/>
      <c r="U4" s="151"/>
    </row>
    <row r="5" spans="1:27" ht="27.75" customHeight="1" x14ac:dyDescent="0.2">
      <c r="A5" s="31" t="s">
        <v>5</v>
      </c>
      <c r="B5" s="32"/>
      <c r="C5" s="1" t="str">
        <f>'BPUF vierge'!C5</f>
        <v>Confortement de l’aqueduc du bief n°23</v>
      </c>
      <c r="D5" s="31" t="s">
        <v>50</v>
      </c>
      <c r="E5" s="123" t="s">
        <v>0</v>
      </c>
      <c r="F5" s="36" t="s">
        <v>52</v>
      </c>
      <c r="G5" s="36" t="s">
        <v>52</v>
      </c>
      <c r="L5" s="151"/>
      <c r="M5" s="151"/>
      <c r="N5" s="151"/>
      <c r="O5" s="151"/>
      <c r="P5" s="151"/>
      <c r="Q5" s="151"/>
      <c r="U5" s="151"/>
    </row>
    <row r="6" spans="1:27" ht="27.75" customHeight="1" x14ac:dyDescent="0.2">
      <c r="A6" s="33" t="s">
        <v>4</v>
      </c>
      <c r="B6" s="32"/>
      <c r="C6" s="1" t="str">
        <f>'BPUF vierge'!C6</f>
        <v>1 - Forfaits généraux</v>
      </c>
      <c r="D6" s="34"/>
      <c r="E6" s="67"/>
      <c r="F6" s="37" t="s">
        <v>167</v>
      </c>
      <c r="G6" s="37" t="s">
        <v>167</v>
      </c>
      <c r="K6" s="155"/>
      <c r="L6" s="199"/>
      <c r="M6" s="151"/>
      <c r="N6" s="151"/>
      <c r="O6" s="151"/>
      <c r="P6" s="151"/>
      <c r="Q6" s="151"/>
      <c r="T6" s="156"/>
      <c r="U6" s="155"/>
      <c r="V6" s="199"/>
      <c r="W6" s="151"/>
      <c r="X6" s="151"/>
      <c r="Y6" s="151"/>
      <c r="Z6" s="151"/>
      <c r="AA6" s="151"/>
    </row>
    <row r="7" spans="1:27" x14ac:dyDescent="0.2">
      <c r="A7" s="235"/>
      <c r="B7" s="58"/>
      <c r="C7" s="236"/>
      <c r="D7" s="59"/>
      <c r="E7" s="60"/>
      <c r="F7" s="61"/>
      <c r="G7" s="71"/>
      <c r="L7" s="176"/>
      <c r="N7" s="194"/>
      <c r="R7" s="189"/>
      <c r="V7" s="176"/>
      <c r="X7" s="194"/>
    </row>
    <row r="8" spans="1:27" x14ac:dyDescent="0.2">
      <c r="A8" s="251">
        <v>101</v>
      </c>
      <c r="B8" s="252"/>
      <c r="C8" s="237" t="str">
        <f>VLOOKUP($A8,'BPUF vierge'!$A$1:$CA$4743,3,FALSE)</f>
        <v>Amenée et repli des installations de chantier</v>
      </c>
      <c r="D8" s="69" t="str">
        <f>VLOOKUP($A8,'BPUF vierge'!$A$1:$CA$4743,9,FALSE)</f>
        <v>Ft</v>
      </c>
      <c r="E8" s="70">
        <v>1</v>
      </c>
      <c r="F8" s="72"/>
      <c r="G8" s="72"/>
      <c r="H8" s="176"/>
      <c r="K8" s="176"/>
      <c r="L8" s="176"/>
      <c r="N8" s="194"/>
      <c r="T8" s="156"/>
      <c r="U8" s="176"/>
      <c r="V8" s="176"/>
      <c r="X8" s="194"/>
    </row>
    <row r="9" spans="1:27" x14ac:dyDescent="0.2">
      <c r="A9" s="253"/>
      <c r="B9" s="254"/>
      <c r="C9" s="62"/>
      <c r="D9" s="63"/>
      <c r="E9" s="50"/>
      <c r="F9" s="73"/>
      <c r="G9" s="137"/>
      <c r="H9" s="177"/>
      <c r="L9" s="176"/>
      <c r="N9" s="195"/>
      <c r="R9" s="190"/>
      <c r="S9" s="152"/>
      <c r="T9" s="152"/>
      <c r="V9" s="198"/>
      <c r="X9" s="198"/>
    </row>
    <row r="10" spans="1:27" x14ac:dyDescent="0.2">
      <c r="A10" s="251">
        <v>102</v>
      </c>
      <c r="B10" s="252"/>
      <c r="C10" s="237" t="str">
        <f>VLOOKUP($A10,'BPUF vierge'!$A$1:$CA$4743,3,FALSE)</f>
        <v>Contrôle des eaux</v>
      </c>
      <c r="D10" s="69" t="str">
        <f>VLOOKUP($A10,'BPUF vierge'!$A$1:$CA$4743,9,FALSE)</f>
        <v>Ft</v>
      </c>
      <c r="E10" s="70">
        <v>1</v>
      </c>
      <c r="F10" s="72"/>
      <c r="G10" s="72"/>
      <c r="N10" s="195"/>
      <c r="R10" s="191"/>
      <c r="S10" s="152"/>
      <c r="T10" s="152"/>
      <c r="V10" s="198"/>
      <c r="X10" s="198"/>
    </row>
    <row r="11" spans="1:27" x14ac:dyDescent="0.2">
      <c r="A11" s="253"/>
      <c r="B11" s="254"/>
      <c r="C11" s="62"/>
      <c r="D11" s="63"/>
      <c r="E11" s="50"/>
      <c r="F11" s="73"/>
      <c r="G11" s="137"/>
      <c r="H11" s="177"/>
      <c r="L11" s="176"/>
      <c r="N11" s="195"/>
      <c r="R11" s="190"/>
      <c r="S11" s="152"/>
      <c r="T11" s="152"/>
      <c r="V11" s="198"/>
      <c r="X11" s="198"/>
    </row>
    <row r="12" spans="1:27" x14ac:dyDescent="0.2">
      <c r="A12" s="251">
        <v>103</v>
      </c>
      <c r="B12" s="252"/>
      <c r="C12" s="237" t="str">
        <f>VLOOKUP($A12,'BPUF vierge'!$A$1:$CA$4743,3,FALSE)</f>
        <v>Mise en œuvre du pompage à 300 m3/h</v>
      </c>
      <c r="D12" s="69" t="str">
        <f>VLOOKUP($A12,'BPUF vierge'!$A$1:$CA$4743,9,FALSE)</f>
        <v>J</v>
      </c>
      <c r="E12" s="70">
        <v>45</v>
      </c>
      <c r="F12" s="72"/>
      <c r="G12" s="72"/>
      <c r="N12" s="195"/>
      <c r="R12" s="191"/>
      <c r="S12" s="152"/>
      <c r="T12" s="152"/>
      <c r="V12" s="198"/>
      <c r="X12" s="198"/>
    </row>
    <row r="13" spans="1:27" x14ac:dyDescent="0.2">
      <c r="A13" s="253"/>
      <c r="B13" s="254"/>
      <c r="C13" s="62"/>
      <c r="D13" s="63"/>
      <c r="E13" s="50"/>
      <c r="F13" s="73"/>
      <c r="G13" s="137"/>
      <c r="H13" s="177"/>
      <c r="L13" s="176"/>
      <c r="N13" s="195"/>
      <c r="R13" s="190"/>
      <c r="S13" s="152"/>
      <c r="T13" s="152"/>
      <c r="V13" s="198"/>
      <c r="X13" s="198"/>
    </row>
    <row r="14" spans="1:27" x14ac:dyDescent="0.2">
      <c r="A14" s="251">
        <v>104</v>
      </c>
      <c r="B14" s="252"/>
      <c r="C14" s="237" t="str">
        <f>VLOOKUP($A14,'BPUF vierge'!$A$1:$CA$4743,3,FALSE)</f>
        <v xml:space="preserve">Mission G3 - Etudes d'exécution </v>
      </c>
      <c r="D14" s="69" t="str">
        <f>VLOOKUP($A14,'BPUF vierge'!$A$1:$CA$4743,9,FALSE)</f>
        <v>Ft</v>
      </c>
      <c r="E14" s="70">
        <v>1</v>
      </c>
      <c r="F14" s="72"/>
      <c r="G14" s="72"/>
      <c r="N14" s="195"/>
      <c r="R14" s="191"/>
      <c r="S14" s="152"/>
      <c r="T14" s="152"/>
      <c r="V14" s="198"/>
      <c r="X14" s="198"/>
    </row>
    <row r="15" spans="1:27" x14ac:dyDescent="0.2">
      <c r="A15" s="253"/>
      <c r="B15" s="254"/>
      <c r="C15" s="62"/>
      <c r="D15" s="63"/>
      <c r="E15" s="50"/>
      <c r="F15" s="73"/>
      <c r="G15" s="137"/>
      <c r="H15" s="177"/>
      <c r="L15" s="176"/>
      <c r="N15" s="195"/>
      <c r="R15" s="190"/>
      <c r="S15" s="152"/>
      <c r="T15" s="152"/>
      <c r="V15" s="198"/>
      <c r="X15" s="198"/>
    </row>
    <row r="16" spans="1:27" x14ac:dyDescent="0.2">
      <c r="A16" s="251">
        <v>105</v>
      </c>
      <c r="B16" s="252"/>
      <c r="C16" s="237" t="str">
        <f>VLOOKUP($A16,'BPUF vierge'!$A$1:$CA$4743,3,FALSE)</f>
        <v>Pêche de sauvegarde et mise à sec</v>
      </c>
      <c r="D16" s="69" t="str">
        <f>VLOOKUP($A16,'BPUF vierge'!$A$1:$CA$4743,9,FALSE)</f>
        <v>Ft</v>
      </c>
      <c r="E16" s="70">
        <v>1</v>
      </c>
      <c r="F16" s="72"/>
      <c r="G16" s="72"/>
      <c r="N16" s="195"/>
      <c r="R16" s="191"/>
      <c r="S16" s="152"/>
      <c r="T16" s="152"/>
      <c r="V16" s="198"/>
      <c r="X16" s="198"/>
    </row>
    <row r="17" spans="1:27" x14ac:dyDescent="0.2">
      <c r="A17" s="253"/>
      <c r="B17" s="254"/>
      <c r="C17" s="62"/>
      <c r="D17" s="63"/>
      <c r="E17" s="50"/>
      <c r="F17" s="73"/>
      <c r="G17" s="137"/>
      <c r="H17" s="177"/>
      <c r="L17" s="176"/>
      <c r="N17" s="195"/>
      <c r="R17" s="190"/>
      <c r="S17" s="152"/>
      <c r="T17" s="152"/>
      <c r="V17" s="198"/>
      <c r="X17" s="198"/>
    </row>
    <row r="18" spans="1:27" x14ac:dyDescent="0.2">
      <c r="A18" s="251">
        <v>106</v>
      </c>
      <c r="B18" s="252"/>
      <c r="C18" s="237" t="str">
        <f>VLOOKUP($A18,'BPUF vierge'!$A$1:$CA$4743,3,FALSE)</f>
        <v>Essai de remise en eau</v>
      </c>
      <c r="D18" s="69" t="str">
        <f>VLOOKUP($A18,'BPUF vierge'!$A$1:$CA$4743,9,FALSE)</f>
        <v>Ft</v>
      </c>
      <c r="E18" s="70">
        <v>1</v>
      </c>
      <c r="F18" s="72"/>
      <c r="G18" s="72"/>
      <c r="N18" s="195"/>
      <c r="R18" s="191"/>
      <c r="S18" s="152"/>
      <c r="T18" s="152"/>
      <c r="V18" s="198"/>
      <c r="X18" s="198"/>
    </row>
    <row r="19" spans="1:27" x14ac:dyDescent="0.2">
      <c r="A19" s="48"/>
      <c r="B19" s="255"/>
      <c r="C19" s="62"/>
      <c r="D19" s="63"/>
      <c r="E19" s="50"/>
      <c r="F19" s="73"/>
      <c r="G19" s="137"/>
      <c r="M19" s="177"/>
      <c r="N19" s="196"/>
      <c r="X19" s="195"/>
    </row>
    <row r="20" spans="1:27" x14ac:dyDescent="0.2">
      <c r="A20" s="178"/>
      <c r="B20" s="38"/>
      <c r="C20" s="39"/>
      <c r="D20" s="40"/>
      <c r="E20" s="41"/>
      <c r="F20" s="42"/>
      <c r="G20" s="42"/>
      <c r="K20" s="176"/>
      <c r="M20" s="177"/>
      <c r="N20" s="197"/>
      <c r="O20" s="188"/>
      <c r="R20" s="176"/>
      <c r="W20" s="177"/>
      <c r="X20" s="196"/>
    </row>
    <row r="21" spans="1:27" x14ac:dyDescent="0.2">
      <c r="A21" s="43"/>
      <c r="B21" s="43"/>
      <c r="C21" s="44"/>
      <c r="D21" s="45"/>
      <c r="E21" s="46"/>
      <c r="F21" s="47" t="s">
        <v>54</v>
      </c>
      <c r="G21" s="135"/>
      <c r="L21" s="176"/>
      <c r="M21" s="176"/>
      <c r="N21" s="195"/>
      <c r="P21" s="176"/>
      <c r="W21" s="177"/>
      <c r="X21" s="197"/>
      <c r="Y21" s="188"/>
    </row>
    <row r="22" spans="1:27" x14ac:dyDescent="0.2">
      <c r="A22" s="48"/>
      <c r="B22" s="43"/>
      <c r="C22" s="44"/>
      <c r="D22" s="63"/>
      <c r="E22" s="75"/>
      <c r="F22" s="47"/>
      <c r="G22" s="135"/>
      <c r="L22" s="192"/>
      <c r="V22" s="176"/>
      <c r="W22" s="176"/>
      <c r="X22" s="195"/>
      <c r="Z22" s="176"/>
    </row>
    <row r="23" spans="1:27" x14ac:dyDescent="0.2">
      <c r="A23" s="43" t="s">
        <v>165</v>
      </c>
      <c r="B23" s="43"/>
      <c r="C23" s="49" t="str">
        <f>C6</f>
        <v>1 - Forfaits généraux</v>
      </c>
      <c r="D23" s="45"/>
      <c r="E23" s="50"/>
      <c r="F23" s="51" t="s">
        <v>55</v>
      </c>
      <c r="G23" s="135"/>
      <c r="M23" s="176"/>
      <c r="N23" s="176"/>
      <c r="O23" s="176"/>
      <c r="P23" s="176"/>
      <c r="Q23" s="193"/>
      <c r="V23" s="192"/>
    </row>
    <row r="24" spans="1:27" x14ac:dyDescent="0.2">
      <c r="A24" s="48"/>
      <c r="B24" s="43"/>
      <c r="C24" s="44"/>
      <c r="D24" s="45"/>
      <c r="E24" s="46"/>
      <c r="F24" s="47"/>
      <c r="G24" s="135"/>
      <c r="W24" s="176"/>
      <c r="X24" s="176"/>
      <c r="Y24" s="176"/>
      <c r="Z24" s="176"/>
      <c r="AA24" s="193"/>
    </row>
    <row r="25" spans="1:27" x14ac:dyDescent="0.2">
      <c r="A25" s="43"/>
      <c r="B25" s="43"/>
      <c r="C25" s="49"/>
      <c r="D25" s="45"/>
      <c r="E25" s="50"/>
      <c r="F25" s="51" t="s">
        <v>56</v>
      </c>
      <c r="G25" s="135"/>
      <c r="K25" s="176"/>
      <c r="L25" s="176"/>
      <c r="N25" s="194"/>
      <c r="U25" s="176"/>
      <c r="W25" s="176"/>
      <c r="X25" s="176"/>
      <c r="Y25" s="176"/>
    </row>
    <row r="26" spans="1:27" x14ac:dyDescent="0.2">
      <c r="A26" s="179"/>
      <c r="B26" s="52"/>
      <c r="C26" s="53"/>
      <c r="D26" s="52"/>
      <c r="E26" s="54"/>
      <c r="F26" s="55"/>
      <c r="G26" s="57"/>
      <c r="L26" s="198"/>
      <c r="N26" s="198"/>
      <c r="V26" s="176"/>
      <c r="Y26" s="176"/>
      <c r="Z26" s="176"/>
    </row>
    <row r="27" spans="1:27" x14ac:dyDescent="0.2">
      <c r="A27" s="180"/>
      <c r="B27" s="142"/>
      <c r="C27" s="143"/>
      <c r="D27" s="142"/>
      <c r="E27" s="144"/>
      <c r="F27" s="145"/>
      <c r="G27" s="145"/>
      <c r="L27" s="198"/>
      <c r="N27" s="198"/>
    </row>
    <row r="28" spans="1:27" ht="27.75" customHeight="1" x14ac:dyDescent="0.2">
      <c r="A28" s="28" t="s">
        <v>3</v>
      </c>
      <c r="B28" s="29"/>
      <c r="C28" s="2" t="s">
        <v>53</v>
      </c>
      <c r="D28" s="30"/>
      <c r="E28" s="66"/>
      <c r="F28" s="35" t="s">
        <v>4</v>
      </c>
      <c r="G28" s="35" t="s">
        <v>51</v>
      </c>
      <c r="N28" s="195"/>
    </row>
    <row r="29" spans="1:27" ht="27.75" customHeight="1" x14ac:dyDescent="0.2">
      <c r="A29" s="31" t="s">
        <v>5</v>
      </c>
      <c r="B29" s="32"/>
      <c r="C29" s="1" t="str">
        <f>C5</f>
        <v>Confortement de l’aqueduc du bief n°23</v>
      </c>
      <c r="D29" s="31" t="s">
        <v>50</v>
      </c>
      <c r="E29" s="123" t="s">
        <v>0</v>
      </c>
      <c r="F29" s="36" t="s">
        <v>52</v>
      </c>
      <c r="G29" s="36" t="s">
        <v>52</v>
      </c>
      <c r="M29" s="177"/>
      <c r="N29" s="196"/>
    </row>
    <row r="30" spans="1:27" ht="27.75" customHeight="1" x14ac:dyDescent="0.2">
      <c r="A30" s="33" t="s">
        <v>4</v>
      </c>
      <c r="B30" s="32"/>
      <c r="C30" s="1" t="str">
        <f>'BPUF vierge'!C91</f>
        <v>2 - Reprise du cuvelage</v>
      </c>
      <c r="D30" s="34"/>
      <c r="E30" s="67"/>
      <c r="F30" s="37" t="s">
        <v>167</v>
      </c>
      <c r="G30" s="37" t="s">
        <v>167</v>
      </c>
      <c r="M30" s="177"/>
      <c r="N30" s="197"/>
      <c r="O30" s="188"/>
    </row>
    <row r="31" spans="1:27" x14ac:dyDescent="0.2">
      <c r="A31" s="235"/>
      <c r="B31" s="58"/>
      <c r="C31" s="236"/>
      <c r="D31" s="59"/>
      <c r="E31" s="60"/>
      <c r="F31" s="61"/>
      <c r="G31" s="71"/>
      <c r="L31" s="176"/>
      <c r="M31" s="176"/>
      <c r="N31" s="195"/>
      <c r="P31" s="176"/>
    </row>
    <row r="32" spans="1:27" ht="13.5" customHeight="1" x14ac:dyDescent="0.2">
      <c r="A32" s="251">
        <v>201</v>
      </c>
      <c r="B32" s="68"/>
      <c r="C32" s="237" t="str">
        <f>VLOOKUP($A32,'BPUF vierge'!$A$1:$CA$4743,3,FALSE)</f>
        <v>Dragage et ressuyage des sédiments.</v>
      </c>
      <c r="D32" s="69" t="str">
        <f>VLOOKUP($A32,'BPUF vierge'!$A$1:$CA$4743,9,FALSE)</f>
        <v>Ft</v>
      </c>
      <c r="E32" s="70">
        <v>1</v>
      </c>
      <c r="F32" s="175"/>
      <c r="G32" s="72"/>
      <c r="L32" s="192"/>
    </row>
    <row r="33" spans="1:27" x14ac:dyDescent="0.2">
      <c r="A33" s="235"/>
      <c r="B33" s="58"/>
      <c r="C33" s="236"/>
      <c r="D33" s="59"/>
      <c r="E33" s="60"/>
      <c r="F33" s="61"/>
      <c r="G33" s="71"/>
      <c r="L33" s="176"/>
      <c r="M33" s="176"/>
      <c r="N33" s="195"/>
      <c r="P33" s="176"/>
    </row>
    <row r="34" spans="1:27" ht="13.5" customHeight="1" x14ac:dyDescent="0.2">
      <c r="A34" s="251">
        <v>202</v>
      </c>
      <c r="B34" s="68"/>
      <c r="C34" s="237" t="str">
        <f>VLOOKUP($A34,'BPUF vierge'!$A$1:$CA$4743,3,FALSE)</f>
        <v>Evacuation des sédiments</v>
      </c>
      <c r="D34" s="69"/>
      <c r="E34" s="70"/>
      <c r="F34" s="72"/>
      <c r="G34" s="72"/>
      <c r="J34" s="176"/>
      <c r="L34" s="192"/>
    </row>
    <row r="35" spans="1:27" x14ac:dyDescent="0.2">
      <c r="A35" s="256">
        <v>202.1</v>
      </c>
      <c r="B35" s="58"/>
      <c r="C35" s="258" t="str">
        <f>VLOOKUP($A35,'BPUF vierge'!$A$1:$CA$4743,3,FALSE)</f>
        <v>- Mise en dépôt des sédiments en vue d'une réutilisation</v>
      </c>
      <c r="D35" s="59" t="str">
        <f>VLOOKUP($A35,'BPUF vierge'!$A$1:$CA$4743,9,FALSE)</f>
        <v>T</v>
      </c>
      <c r="E35" s="60">
        <v>550</v>
      </c>
      <c r="F35" s="73"/>
      <c r="G35" s="71"/>
      <c r="J35" s="176"/>
      <c r="M35" s="176"/>
      <c r="N35" s="176"/>
      <c r="O35" s="176"/>
      <c r="P35" s="176"/>
      <c r="Q35" s="193"/>
      <c r="AA35" s="193"/>
    </row>
    <row r="36" spans="1:27" x14ac:dyDescent="0.2">
      <c r="A36" s="256">
        <v>202.2</v>
      </c>
      <c r="B36" s="58"/>
      <c r="C36" s="258" t="str">
        <f>VLOOKUP($A36,'BPUF vierge'!$A$1:$CA$4743,3,FALSE)</f>
        <v>- Evacuation des sédiments en centre de tri ISDI</v>
      </c>
      <c r="D36" s="59" t="str">
        <f>VLOOKUP($A36,'BPUF vierge'!$A$1:$CA$4743,9,FALSE)</f>
        <v>T</v>
      </c>
      <c r="E36" s="60">
        <v>550</v>
      </c>
      <c r="F36" s="73"/>
      <c r="G36" s="71"/>
      <c r="M36" s="176"/>
      <c r="N36" s="176"/>
      <c r="O36" s="176"/>
      <c r="P36" s="176"/>
      <c r="Q36" s="193"/>
      <c r="AA36" s="193"/>
    </row>
    <row r="37" spans="1:27" x14ac:dyDescent="0.2">
      <c r="A37" s="256">
        <v>202.3</v>
      </c>
      <c r="B37" s="58"/>
      <c r="C37" s="258" t="str">
        <f>VLOOKUP($A37,'BPUF vierge'!$A$1:$CA$4743,3,FALSE)</f>
        <v>- Evacuation des sédiments en centre de tri ISDND</v>
      </c>
      <c r="D37" s="59" t="str">
        <f>VLOOKUP($A37,'BPUF vierge'!$A$1:$CA$4743,9,FALSE)</f>
        <v>T</v>
      </c>
      <c r="E37" s="60">
        <v>550</v>
      </c>
      <c r="F37" s="73"/>
      <c r="G37" s="71"/>
      <c r="K37" s="176"/>
      <c r="M37" s="176"/>
      <c r="N37" s="176"/>
      <c r="O37" s="176"/>
      <c r="P37" s="176"/>
      <c r="Q37" s="193"/>
      <c r="AA37" s="193"/>
    </row>
    <row r="38" spans="1:27" x14ac:dyDescent="0.2">
      <c r="A38" s="256">
        <v>202.3</v>
      </c>
      <c r="B38" s="58"/>
      <c r="C38" s="258" t="str">
        <f>VLOOKUP($A38,'BPUF vierge'!$A$1:$CA$4743,3,FALSE)</f>
        <v>- Evacuation des sédiments en centre de tri ISDND</v>
      </c>
      <c r="D38" s="59" t="str">
        <f>VLOOKUP($A38,'BPUF vierge'!$A$1:$CA$4743,9,FALSE)</f>
        <v>T</v>
      </c>
      <c r="E38" s="60">
        <v>550</v>
      </c>
      <c r="F38" s="73"/>
      <c r="G38" s="71"/>
      <c r="M38" s="176"/>
      <c r="N38" s="176"/>
      <c r="O38" s="176"/>
      <c r="P38" s="176"/>
      <c r="Q38" s="193"/>
      <c r="AA38" s="193"/>
    </row>
    <row r="39" spans="1:27" x14ac:dyDescent="0.2">
      <c r="A39" s="235"/>
      <c r="B39" s="58"/>
      <c r="C39" s="236"/>
      <c r="D39" s="59"/>
      <c r="E39" s="60"/>
      <c r="F39" s="73"/>
      <c r="G39" s="71"/>
      <c r="M39" s="176"/>
      <c r="N39" s="176"/>
      <c r="O39" s="176"/>
      <c r="P39" s="176"/>
      <c r="Q39" s="193"/>
      <c r="AA39" s="193"/>
    </row>
    <row r="40" spans="1:27" ht="25.5" x14ac:dyDescent="0.2">
      <c r="A40" s="251">
        <v>203</v>
      </c>
      <c r="B40" s="68"/>
      <c r="C40" s="237" t="str">
        <f>VLOOKUP($A40,'BPUF vierge'!$A$1:$CA$4743,3,FALSE)</f>
        <v>Démolition du cuvelage existant sur environ 20cm y compris évacuation</v>
      </c>
      <c r="D40" s="69" t="str">
        <f>VLOOKUP($A40,'BPUF vierge'!$A$1:$CA$4743,9,FALSE)</f>
        <v>m²</v>
      </c>
      <c r="E40" s="70">
        <v>400</v>
      </c>
      <c r="F40" s="175"/>
      <c r="G40" s="72"/>
      <c r="K40" s="176"/>
      <c r="M40" s="176"/>
      <c r="N40" s="176"/>
      <c r="O40" s="176"/>
    </row>
    <row r="41" spans="1:27" x14ac:dyDescent="0.2">
      <c r="A41" s="48"/>
      <c r="B41" s="45"/>
      <c r="C41" s="173"/>
      <c r="D41" s="63"/>
      <c r="E41" s="50"/>
      <c r="F41" s="64"/>
      <c r="G41" s="73"/>
      <c r="L41" s="176"/>
      <c r="O41" s="176"/>
      <c r="P41" s="176"/>
    </row>
    <row r="42" spans="1:27" x14ac:dyDescent="0.2">
      <c r="A42" s="251">
        <v>204</v>
      </c>
      <c r="B42" s="68"/>
      <c r="C42" s="237" t="str">
        <f>VLOOKUP($A42,'BPUF vierge'!$A$1:$CA$4743,3,FALSE)</f>
        <v>Plus value au 203 pour utilisation du BRH</v>
      </c>
      <c r="D42" s="69" t="str">
        <f>VLOOKUP($A42,'BPUF vierge'!$A$1:$CA$4743,9,FALSE)</f>
        <v>m²</v>
      </c>
      <c r="E42" s="70">
        <v>200</v>
      </c>
      <c r="F42" s="175"/>
      <c r="G42" s="72"/>
    </row>
    <row r="43" spans="1:27" x14ac:dyDescent="0.2">
      <c r="A43" s="48"/>
      <c r="B43" s="45"/>
      <c r="C43" s="173"/>
      <c r="D43" s="63"/>
      <c r="E43" s="50"/>
      <c r="F43" s="64"/>
      <c r="G43" s="73"/>
    </row>
    <row r="44" spans="1:27" x14ac:dyDescent="0.2">
      <c r="A44" s="251">
        <v>205</v>
      </c>
      <c r="B44" s="68"/>
      <c r="C44" s="237" t="str">
        <f>VLOOKUP($A44,'BPUF vierge'!$A$1:$CA$4743,3,FALSE)</f>
        <v>Dépose des enrobés</v>
      </c>
      <c r="D44" s="69" t="str">
        <f>VLOOKUP($A44,'BPUF vierge'!$A$1:$CA$4743,9,FALSE)</f>
        <v>m²</v>
      </c>
      <c r="E44" s="70">
        <v>60</v>
      </c>
      <c r="F44" s="72"/>
      <c r="G44" s="72"/>
      <c r="K44" s="155"/>
      <c r="R44" s="155"/>
    </row>
    <row r="45" spans="1:27" x14ac:dyDescent="0.2">
      <c r="A45" s="257"/>
      <c r="B45" s="45"/>
      <c r="C45" s="74"/>
      <c r="D45" s="63"/>
      <c r="E45" s="50"/>
      <c r="F45" s="64"/>
      <c r="G45" s="73"/>
      <c r="R45" s="176"/>
    </row>
    <row r="46" spans="1:27" x14ac:dyDescent="0.2">
      <c r="A46" s="251">
        <v>206</v>
      </c>
      <c r="B46" s="68"/>
      <c r="C46" s="237" t="str">
        <f>VLOOKUP($A46,'BPUF vierge'!$A$1:$CA$4743,3,FALSE)</f>
        <v>Purge et évacuation des matériaux sous le cuvelage</v>
      </c>
      <c r="D46" s="69" t="str">
        <f>VLOOKUP($A46,'BPUF vierge'!$A$1:$CA$4743,9,FALSE)</f>
        <v>m3</v>
      </c>
      <c r="E46" s="70">
        <v>10</v>
      </c>
      <c r="F46" s="72"/>
      <c r="G46" s="72"/>
      <c r="R46" s="176"/>
    </row>
    <row r="47" spans="1:27" s="174" customFormat="1" x14ac:dyDescent="0.2">
      <c r="A47" s="257"/>
      <c r="B47" s="45"/>
      <c r="C47" s="74"/>
      <c r="D47" s="63"/>
      <c r="E47" s="50"/>
      <c r="F47" s="64"/>
      <c r="G47" s="73"/>
      <c r="H47" s="211"/>
      <c r="N47" s="211"/>
      <c r="R47" s="186"/>
    </row>
    <row r="48" spans="1:27" ht="27" customHeight="1" x14ac:dyDescent="0.2">
      <c r="A48" s="251">
        <v>207</v>
      </c>
      <c r="B48" s="68"/>
      <c r="C48" s="237" t="str">
        <f>VLOOKUP($A48,'BPUF vierge'!$A$1:$CA$4743,3,FALSE)</f>
        <v>Fourniture et mise en œuvre de matériaux argileux</v>
      </c>
      <c r="D48" s="69" t="str">
        <f>VLOOKUP($A48,'BPUF vierge'!$A$1:$CA$4743,9,FALSE)</f>
        <v>m3</v>
      </c>
      <c r="E48" s="70">
        <v>10</v>
      </c>
      <c r="F48" s="72"/>
      <c r="G48" s="72"/>
      <c r="L48" s="174"/>
    </row>
    <row r="49" spans="1:27" x14ac:dyDescent="0.2">
      <c r="A49" s="48"/>
      <c r="B49" s="45"/>
      <c r="C49" s="173"/>
      <c r="D49" s="63"/>
      <c r="E49" s="50"/>
      <c r="F49" s="64"/>
      <c r="G49" s="73"/>
      <c r="L49" s="176"/>
      <c r="O49" s="176"/>
      <c r="P49" s="176"/>
    </row>
    <row r="50" spans="1:27" x14ac:dyDescent="0.2">
      <c r="A50" s="251">
        <v>208</v>
      </c>
      <c r="B50" s="68"/>
      <c r="C50" s="237" t="str">
        <f>VLOOKUP($A50,'BPUF vierge'!$A$1:$CA$4743,3,FALSE)</f>
        <v>Préparation du support en fond de fouille</v>
      </c>
      <c r="D50" s="69"/>
      <c r="E50" s="70"/>
      <c r="F50" s="175"/>
      <c r="G50" s="72"/>
    </row>
    <row r="51" spans="1:27" x14ac:dyDescent="0.2">
      <c r="A51" s="256">
        <v>208.1</v>
      </c>
      <c r="B51" s="58"/>
      <c r="C51" s="258" t="str">
        <f>VLOOKUP($A51,'BPUF vierge'!$A$1:$CA$4743,3,FALSE)</f>
        <v>- Fourniture et mise en œuvre de matériaux graveleux</v>
      </c>
      <c r="D51" s="59" t="str">
        <f>VLOOKUP($A51,'BPUF vierge'!$A$1:$CA$4743,9,FALSE)</f>
        <v>m²</v>
      </c>
      <c r="E51" s="60">
        <v>280</v>
      </c>
      <c r="F51" s="73"/>
      <c r="G51" s="71"/>
      <c r="M51" s="176"/>
      <c r="N51" s="176"/>
      <c r="O51" s="176"/>
      <c r="P51" s="176"/>
      <c r="Q51" s="193"/>
      <c r="AA51" s="193"/>
    </row>
    <row r="52" spans="1:27" x14ac:dyDescent="0.2">
      <c r="A52" s="256">
        <v>208.2</v>
      </c>
      <c r="B52" s="58"/>
      <c r="C52" s="258" t="str">
        <f>VLOOKUP($A52,'BPUF vierge'!$A$1:$CA$4743,3,FALSE)</f>
        <v xml:space="preserve">- Fourniture et mise en œuvre d'un béton de propreté. </v>
      </c>
      <c r="D52" s="59" t="str">
        <f>VLOOKUP($A52,'BPUF vierge'!$A$1:$CA$4743,9,FALSE)</f>
        <v>m²</v>
      </c>
      <c r="E52" s="60">
        <v>280</v>
      </c>
      <c r="F52" s="73"/>
      <c r="G52" s="71"/>
      <c r="M52" s="176"/>
      <c r="N52" s="176"/>
      <c r="O52" s="176"/>
      <c r="P52" s="176"/>
      <c r="Q52" s="193"/>
      <c r="AA52" s="193"/>
    </row>
    <row r="53" spans="1:27" x14ac:dyDescent="0.2">
      <c r="A53" s="48"/>
      <c r="B53" s="45"/>
      <c r="C53" s="173"/>
      <c r="D53" s="63"/>
      <c r="E53" s="50"/>
      <c r="F53" s="64"/>
      <c r="G53" s="73"/>
    </row>
    <row r="54" spans="1:27" x14ac:dyDescent="0.2">
      <c r="A54" s="251">
        <v>209</v>
      </c>
      <c r="B54" s="68"/>
      <c r="C54" s="237" t="str">
        <f>VLOOKUP($A54,'BPUF vierge'!$A$1:$CA$4743,3,FALSE)</f>
        <v>Fourniture et mise en œuvre d'un géodrain</v>
      </c>
      <c r="D54" s="69" t="str">
        <f>VLOOKUP($A54,'BPUF vierge'!$A$1:$CA$4743,9,FALSE)</f>
        <v>m²</v>
      </c>
      <c r="E54" s="70">
        <v>400</v>
      </c>
      <c r="F54" s="72"/>
      <c r="G54" s="72"/>
      <c r="K54" s="155"/>
      <c r="R54" s="155"/>
    </row>
    <row r="55" spans="1:27" x14ac:dyDescent="0.2">
      <c r="A55" s="257"/>
      <c r="B55" s="45"/>
      <c r="C55" s="74"/>
      <c r="D55" s="63"/>
      <c r="E55" s="50"/>
      <c r="F55" s="64"/>
      <c r="G55" s="73"/>
      <c r="R55" s="176"/>
    </row>
    <row r="56" spans="1:27" x14ac:dyDescent="0.2">
      <c r="A56" s="251">
        <v>210</v>
      </c>
      <c r="B56" s="68"/>
      <c r="C56" s="237" t="str">
        <f>VLOOKUP($A56,'BPUF vierge'!$A$1:$CA$4743,3,FALSE)</f>
        <v>Fourniture et mise en œuvre d'une géomembrane</v>
      </c>
      <c r="D56" s="69" t="str">
        <f>VLOOKUP($A56,'BPUF vierge'!$A$1:$CA$4743,9,FALSE)</f>
        <v>m²</v>
      </c>
      <c r="E56" s="70">
        <v>500</v>
      </c>
      <c r="F56" s="72"/>
      <c r="G56" s="72"/>
      <c r="R56" s="176"/>
    </row>
    <row r="57" spans="1:27" s="174" customFormat="1" x14ac:dyDescent="0.2">
      <c r="A57" s="257"/>
      <c r="B57" s="45"/>
      <c r="C57" s="74"/>
      <c r="D57" s="63"/>
      <c r="E57" s="50"/>
      <c r="F57" s="64"/>
      <c r="G57" s="73"/>
      <c r="H57" s="211"/>
      <c r="N57" s="211"/>
      <c r="R57" s="186"/>
    </row>
    <row r="58" spans="1:27" ht="27" customHeight="1" x14ac:dyDescent="0.2">
      <c r="A58" s="251">
        <v>211</v>
      </c>
      <c r="B58" s="68"/>
      <c r="C58" s="237" t="str">
        <f>VLOOKUP($A58,'BPUF vierge'!$A$1:$CA$4743,3,FALSE)</f>
        <v>Fourniture et mise en œuvre d'un matelas béton</v>
      </c>
      <c r="D58" s="69" t="str">
        <f>VLOOKUP($A58,'BPUF vierge'!$A$1:$CA$4743,9,FALSE)</f>
        <v>m²</v>
      </c>
      <c r="E58" s="70">
        <v>400</v>
      </c>
      <c r="F58" s="72"/>
      <c r="G58" s="72"/>
      <c r="L58" s="174"/>
    </row>
    <row r="59" spans="1:27" x14ac:dyDescent="0.2">
      <c r="A59" s="257"/>
      <c r="B59" s="45"/>
      <c r="C59" s="74"/>
      <c r="D59" s="63"/>
      <c r="E59" s="50"/>
      <c r="F59" s="64"/>
      <c r="G59" s="73"/>
      <c r="I59" s="174"/>
      <c r="K59" s="174"/>
      <c r="L59" s="174"/>
    </row>
    <row r="60" spans="1:27" ht="25.5" x14ac:dyDescent="0.2">
      <c r="A60" s="251">
        <v>212</v>
      </c>
      <c r="B60" s="68"/>
      <c r="C60" s="237" t="str">
        <f>VLOOKUP($A60,'BPUF vierge'!$A$1:$CA$4743,3,FALSE)</f>
        <v>Fourniture et mise en œuvre des raccords de matelas dans le fond du canal</v>
      </c>
      <c r="D60" s="69" t="str">
        <f>VLOOKUP($A60,'BPUF vierge'!$A$1:$CA$4743,9,FALSE)</f>
        <v>ml</v>
      </c>
      <c r="E60" s="70">
        <v>35</v>
      </c>
      <c r="F60" s="175"/>
      <c r="G60" s="72"/>
    </row>
    <row r="61" spans="1:27" x14ac:dyDescent="0.2">
      <c r="A61" s="48"/>
      <c r="B61" s="45"/>
      <c r="C61" s="173"/>
      <c r="D61" s="63"/>
      <c r="E61" s="50"/>
      <c r="F61" s="64"/>
      <c r="G61" s="73"/>
    </row>
    <row r="62" spans="1:27" ht="25.5" customHeight="1" x14ac:dyDescent="0.2">
      <c r="A62" s="251">
        <v>213</v>
      </c>
      <c r="B62" s="68"/>
      <c r="C62" s="237" t="str">
        <f>VLOOKUP($A62,'BPUF vierge'!$A$1:$CA$4743,3,FALSE)</f>
        <v>Fourniture et mise en oeuvre des raccords de matelas en rive</v>
      </c>
      <c r="D62" s="69" t="str">
        <f>VLOOKUP($A62,'BPUF vierge'!$A$1:$CA$4743,9,FALSE)</f>
        <v>ml</v>
      </c>
      <c r="E62" s="70">
        <v>55</v>
      </c>
      <c r="F62" s="72"/>
      <c r="G62" s="72"/>
      <c r="K62" s="155"/>
      <c r="R62" s="155"/>
    </row>
    <row r="63" spans="1:27" x14ac:dyDescent="0.2">
      <c r="A63" s="257"/>
      <c r="B63" s="45"/>
      <c r="C63" s="74"/>
      <c r="D63" s="63"/>
      <c r="E63" s="50"/>
      <c r="F63" s="64"/>
      <c r="G63" s="73"/>
      <c r="R63" s="176"/>
    </row>
    <row r="64" spans="1:27" ht="25.5" x14ac:dyDescent="0.2">
      <c r="A64" s="251">
        <v>214</v>
      </c>
      <c r="B64" s="68"/>
      <c r="C64" s="237" t="str">
        <f>VLOOKUP($A64,'BPUF vierge'!$A$1:$CA$4743,3,FALSE)</f>
        <v xml:space="preserve">Terrassement des bèches d'ancrage en amont et en aval </v>
      </c>
      <c r="D64" s="69" t="str">
        <f>VLOOKUP($A64,'BPUF vierge'!$A$1:$CA$4743,9,FALSE)</f>
        <v>ml</v>
      </c>
      <c r="E64" s="70">
        <v>40</v>
      </c>
      <c r="F64" s="72"/>
      <c r="G64" s="72"/>
      <c r="R64" s="176"/>
    </row>
    <row r="65" spans="1:18" s="174" customFormat="1" x14ac:dyDescent="0.2">
      <c r="A65" s="257"/>
      <c r="B65" s="45"/>
      <c r="C65" s="74"/>
      <c r="D65" s="63"/>
      <c r="E65" s="50"/>
      <c r="F65" s="64"/>
      <c r="G65" s="73"/>
      <c r="H65" s="211"/>
      <c r="N65" s="211"/>
      <c r="R65" s="186"/>
    </row>
    <row r="66" spans="1:18" ht="27" customHeight="1" x14ac:dyDescent="0.2">
      <c r="A66" s="251">
        <v>215</v>
      </c>
      <c r="B66" s="68"/>
      <c r="C66" s="237" t="str">
        <f>VLOOKUP($A66,'BPUF vierge'!$A$1:$CA$4743,3,FALSE)</f>
        <v>Fourniture et mise en œuvre de béton dans les bèches</v>
      </c>
      <c r="D66" s="69" t="str">
        <f>VLOOKUP($A66,'BPUF vierge'!$A$1:$CA$4743,9,FALSE)</f>
        <v>m3</v>
      </c>
      <c r="E66" s="70">
        <v>60</v>
      </c>
      <c r="F66" s="72"/>
      <c r="G66" s="72"/>
      <c r="L66" s="174"/>
    </row>
    <row r="67" spans="1:18" x14ac:dyDescent="0.2">
      <c r="A67" s="48"/>
      <c r="B67" s="45"/>
      <c r="C67" s="173"/>
      <c r="D67" s="63"/>
      <c r="E67" s="50"/>
      <c r="F67" s="64"/>
      <c r="G67" s="73"/>
      <c r="L67" s="176"/>
      <c r="O67" s="176"/>
      <c r="P67" s="176"/>
    </row>
    <row r="68" spans="1:18" ht="25.5" x14ac:dyDescent="0.2">
      <c r="A68" s="251">
        <v>216</v>
      </c>
      <c r="B68" s="68"/>
      <c r="C68" s="237" t="str">
        <f>VLOOKUP($A68,'BPUF vierge'!$A$1:$CA$4743,3,FALSE)</f>
        <v>Fourniture et pose d'une GNT 0/20 sous chaussée et en rive gauche</v>
      </c>
      <c r="D68" s="69" t="str">
        <f>VLOOKUP($A68,'BPUF vierge'!$A$1:$CA$4743,9,FALSE)</f>
        <v>m3</v>
      </c>
      <c r="E68" s="70">
        <v>10</v>
      </c>
      <c r="F68" s="175"/>
      <c r="G68" s="72"/>
    </row>
    <row r="69" spans="1:18" x14ac:dyDescent="0.2">
      <c r="A69" s="48"/>
      <c r="B69" s="45"/>
      <c r="C69" s="173"/>
      <c r="D69" s="63"/>
      <c r="E69" s="50"/>
      <c r="F69" s="64"/>
      <c r="G69" s="73"/>
    </row>
    <row r="70" spans="1:18" x14ac:dyDescent="0.2">
      <c r="A70" s="251">
        <v>217</v>
      </c>
      <c r="B70" s="68"/>
      <c r="C70" s="237" t="str">
        <f>VLOOKUP($A70,'BPUF vierge'!$A$1:$CA$4743,3,FALSE)</f>
        <v>Reprise de l'enrobé en rive droite</v>
      </c>
      <c r="D70" s="69" t="str">
        <f>VLOOKUP($A70,'BPUF vierge'!$A$1:$CA$4743,9,FALSE)</f>
        <v>m²</v>
      </c>
      <c r="E70" s="70">
        <v>120</v>
      </c>
      <c r="F70" s="175"/>
      <c r="G70" s="72"/>
    </row>
    <row r="71" spans="1:18" x14ac:dyDescent="0.2">
      <c r="A71" s="48"/>
      <c r="B71" s="45"/>
      <c r="C71" s="173"/>
      <c r="D71" s="63"/>
      <c r="E71" s="50"/>
      <c r="F71" s="64"/>
      <c r="G71" s="73"/>
    </row>
    <row r="72" spans="1:18" ht="25.5" x14ac:dyDescent="0.2">
      <c r="A72" s="251">
        <v>218</v>
      </c>
      <c r="B72" s="68"/>
      <c r="C72" s="237" t="str">
        <f>VLOOKUP($A72,'BPUF vierge'!$A$1:$CA$4743,3,FALSE)</f>
        <v>Fourniture et mise en œuvre de lisses de guidage en PEHD</v>
      </c>
      <c r="D72" s="69" t="str">
        <f>VLOOKUP($A72,'BPUF vierge'!$A$1:$CA$4743,9,FALSE)</f>
        <v>Ft</v>
      </c>
      <c r="E72" s="70">
        <v>1</v>
      </c>
      <c r="F72" s="72"/>
      <c r="G72" s="72"/>
      <c r="K72" s="174"/>
      <c r="L72" s="174"/>
    </row>
    <row r="73" spans="1:18" x14ac:dyDescent="0.2">
      <c r="A73" s="257"/>
      <c r="B73" s="45"/>
      <c r="C73" s="74"/>
      <c r="D73" s="63"/>
      <c r="E73" s="50"/>
      <c r="F73" s="64"/>
      <c r="G73" s="73"/>
      <c r="I73" s="174"/>
      <c r="L73" s="174"/>
    </row>
    <row r="74" spans="1:18" x14ac:dyDescent="0.2">
      <c r="A74" s="178"/>
      <c r="B74" s="38"/>
      <c r="C74" s="39"/>
      <c r="D74" s="40"/>
      <c r="E74" s="41"/>
      <c r="F74" s="42"/>
      <c r="G74" s="42"/>
      <c r="L74" s="174"/>
    </row>
    <row r="75" spans="1:18" x14ac:dyDescent="0.2">
      <c r="A75" s="43"/>
      <c r="B75" s="43"/>
      <c r="C75" s="44"/>
      <c r="D75" s="45"/>
      <c r="E75" s="46"/>
      <c r="F75" s="47" t="s">
        <v>54</v>
      </c>
      <c r="G75" s="135"/>
      <c r="H75" s="174"/>
    </row>
    <row r="76" spans="1:18" x14ac:dyDescent="0.2">
      <c r="A76" s="48"/>
      <c r="B76" s="43"/>
      <c r="C76" s="44"/>
      <c r="D76" s="63"/>
      <c r="E76" s="75"/>
      <c r="F76" s="47"/>
      <c r="G76" s="135"/>
      <c r="H76" s="174"/>
    </row>
    <row r="77" spans="1:18" x14ac:dyDescent="0.2">
      <c r="A77" s="48" t="s">
        <v>166</v>
      </c>
      <c r="B77" s="76"/>
      <c r="C77" s="44" t="str">
        <f>C30</f>
        <v>2 - Reprise du cuvelage</v>
      </c>
      <c r="D77" s="63"/>
      <c r="E77" s="46"/>
      <c r="F77" s="51" t="s">
        <v>55</v>
      </c>
      <c r="G77" s="135"/>
      <c r="H77" s="174"/>
    </row>
    <row r="78" spans="1:18" x14ac:dyDescent="0.2">
      <c r="A78" s="48"/>
      <c r="B78" s="43"/>
      <c r="C78" s="44"/>
      <c r="D78" s="45"/>
      <c r="E78" s="46"/>
      <c r="F78" s="47"/>
      <c r="G78" s="135"/>
      <c r="H78" s="174"/>
    </row>
    <row r="79" spans="1:18" s="174" customFormat="1" x14ac:dyDescent="0.2">
      <c r="A79" s="48"/>
      <c r="B79" s="43"/>
      <c r="C79" s="44"/>
      <c r="D79" s="45"/>
      <c r="E79" s="46"/>
      <c r="F79" s="51" t="s">
        <v>56</v>
      </c>
      <c r="G79" s="135"/>
      <c r="I79" s="211"/>
    </row>
    <row r="80" spans="1:18" s="174" customFormat="1" ht="27.75" customHeight="1" x14ac:dyDescent="0.2">
      <c r="A80" s="182"/>
      <c r="B80" s="52"/>
      <c r="C80" s="77"/>
      <c r="D80" s="52"/>
      <c r="E80" s="56"/>
      <c r="F80" s="57"/>
      <c r="G80" s="57"/>
      <c r="H80" s="211"/>
      <c r="I80" s="211"/>
    </row>
    <row r="81" spans="1:21" s="174" customFormat="1" ht="27.75" customHeight="1" x14ac:dyDescent="0.2">
      <c r="A81" s="203"/>
      <c r="B81" s="65"/>
      <c r="C81" s="173"/>
      <c r="D81" s="65"/>
      <c r="E81" s="204"/>
      <c r="F81" s="205"/>
      <c r="G81" s="205"/>
      <c r="H81" s="211"/>
      <c r="I81" s="211"/>
    </row>
    <row r="82" spans="1:21" s="174" customFormat="1" ht="27.75" customHeight="1" x14ac:dyDescent="0.2">
      <c r="A82" s="28" t="s">
        <v>3</v>
      </c>
      <c r="B82" s="29"/>
      <c r="C82" s="2" t="s">
        <v>53</v>
      </c>
      <c r="D82" s="30"/>
      <c r="E82" s="66"/>
      <c r="F82" s="35" t="s">
        <v>4</v>
      </c>
      <c r="G82" s="35" t="s">
        <v>51</v>
      </c>
      <c r="I82" s="211"/>
      <c r="K82" s="186"/>
    </row>
    <row r="83" spans="1:21" s="174" customFormat="1" x14ac:dyDescent="0.2">
      <c r="A83" s="31" t="s">
        <v>5</v>
      </c>
      <c r="B83" s="32"/>
      <c r="C83" s="1" t="str">
        <f>C5</f>
        <v>Confortement de l’aqueduc du bief n°23</v>
      </c>
      <c r="D83" s="31" t="s">
        <v>50</v>
      </c>
      <c r="E83" s="123" t="s">
        <v>0</v>
      </c>
      <c r="F83" s="36" t="s">
        <v>52</v>
      </c>
      <c r="G83" s="36" t="s">
        <v>52</v>
      </c>
      <c r="K83" s="186"/>
    </row>
    <row r="84" spans="1:21" s="174" customFormat="1" x14ac:dyDescent="0.2">
      <c r="A84" s="33" t="s">
        <v>4</v>
      </c>
      <c r="B84" s="32"/>
      <c r="C84" s="1" t="str">
        <f>'BPUF vierge'!C232</f>
        <v>3 - Travaux dans l'aqueduc</v>
      </c>
      <c r="D84" s="34"/>
      <c r="E84" s="67"/>
      <c r="F84" s="37" t="s">
        <v>167</v>
      </c>
      <c r="G84" s="37" t="s">
        <v>167</v>
      </c>
      <c r="H84" s="211"/>
      <c r="K84" s="186"/>
      <c r="L84" s="186"/>
    </row>
    <row r="85" spans="1:21" x14ac:dyDescent="0.2">
      <c r="A85" s="235"/>
      <c r="B85" s="58"/>
      <c r="C85" s="236"/>
      <c r="D85" s="59"/>
      <c r="E85" s="60"/>
      <c r="F85" s="61"/>
      <c r="G85" s="71"/>
      <c r="I85" s="174"/>
      <c r="K85" s="186"/>
      <c r="L85" s="176"/>
      <c r="M85" s="176"/>
    </row>
    <row r="86" spans="1:21" ht="25.5" x14ac:dyDescent="0.2">
      <c r="A86" s="251">
        <v>301</v>
      </c>
      <c r="B86" s="68"/>
      <c r="C86" s="237" t="str">
        <f>VLOOKUP($A86,'BPUF vierge'!$A$1:$CA$4743,3,FALSE)</f>
        <v>Réalisation du forage pour le drain + fourniture et mise en œuvre du tube pvc</v>
      </c>
      <c r="D86" s="69" t="str">
        <f>VLOOKUP($A86,'BPUF vierge'!$A$1:$CA$4743,9,FALSE)</f>
        <v>Ft</v>
      </c>
      <c r="E86" s="70">
        <v>1</v>
      </c>
      <c r="F86" s="72"/>
      <c r="G86" s="72"/>
      <c r="I86" s="174"/>
      <c r="K86" s="187"/>
    </row>
    <row r="87" spans="1:21" x14ac:dyDescent="0.2">
      <c r="A87" s="235"/>
      <c r="B87" s="58"/>
      <c r="C87" s="236"/>
      <c r="D87" s="59"/>
      <c r="E87" s="60"/>
      <c r="F87" s="73"/>
      <c r="G87" s="71"/>
      <c r="I87" s="174"/>
      <c r="M87" s="176"/>
      <c r="R87" s="155"/>
    </row>
    <row r="88" spans="1:21" ht="25.5" x14ac:dyDescent="0.2">
      <c r="A88" s="251">
        <v>302</v>
      </c>
      <c r="B88" s="68"/>
      <c r="C88" s="237" t="str">
        <f>VLOOKUP($A88,'BPUF vierge'!$A$1:$CA$4743,3,FALSE)</f>
        <v>Suppression et évacuation de la maçonnerie effondrée dans l'aqueduc</v>
      </c>
      <c r="D88" s="69" t="str">
        <f>VLOOKUP($A88,'BPUF vierge'!$A$1:$CA$4743,9,FALSE)</f>
        <v>Ft</v>
      </c>
      <c r="E88" s="70">
        <v>1</v>
      </c>
      <c r="F88" s="175"/>
      <c r="G88" s="72"/>
      <c r="I88" s="174"/>
    </row>
    <row r="89" spans="1:21" x14ac:dyDescent="0.2">
      <c r="A89" s="257"/>
      <c r="B89" s="45"/>
      <c r="C89" s="74"/>
      <c r="D89" s="63"/>
      <c r="E89" s="50"/>
      <c r="F89" s="64"/>
      <c r="G89" s="73"/>
      <c r="K89" s="187"/>
      <c r="Q89" s="176"/>
      <c r="R89" s="200"/>
      <c r="S89" s="201"/>
      <c r="U89" s="176"/>
    </row>
    <row r="90" spans="1:21" x14ac:dyDescent="0.2">
      <c r="A90" s="251">
        <v>303</v>
      </c>
      <c r="B90" s="68"/>
      <c r="C90" s="237" t="str">
        <f>VLOOKUP($A90,'BPUF vierge'!$A$1:$CA$4743,3,FALSE)</f>
        <v>Reprise de l'aqueduc par béton projeté</v>
      </c>
      <c r="D90" s="69" t="str">
        <f>VLOOKUP($A90,'BPUF vierge'!$A$1:$CA$4743,9,FALSE)</f>
        <v>m²</v>
      </c>
      <c r="E90" s="70">
        <v>10</v>
      </c>
      <c r="F90" s="72"/>
      <c r="G90" s="72"/>
      <c r="M90" s="176"/>
    </row>
    <row r="91" spans="1:21" x14ac:dyDescent="0.2">
      <c r="A91" s="181"/>
      <c r="B91" s="45"/>
      <c r="C91" s="74"/>
      <c r="D91" s="63"/>
      <c r="E91" s="50"/>
      <c r="F91" s="64"/>
      <c r="G91" s="73"/>
      <c r="T91" s="177"/>
    </row>
    <row r="92" spans="1:21" x14ac:dyDescent="0.2">
      <c r="A92" s="178"/>
      <c r="B92" s="38"/>
      <c r="C92" s="39"/>
      <c r="D92" s="40"/>
      <c r="E92" s="41"/>
      <c r="F92" s="42"/>
      <c r="G92" s="42"/>
      <c r="I92" s="174"/>
    </row>
    <row r="93" spans="1:21" x14ac:dyDescent="0.2">
      <c r="A93" s="43"/>
      <c r="B93" s="43"/>
      <c r="C93" s="44"/>
      <c r="D93" s="45"/>
      <c r="E93" s="46"/>
      <c r="F93" s="47" t="s">
        <v>54</v>
      </c>
      <c r="G93" s="135"/>
    </row>
    <row r="94" spans="1:21" x14ac:dyDescent="0.2">
      <c r="A94" s="48"/>
      <c r="B94" s="43"/>
      <c r="C94" s="44"/>
      <c r="D94" s="63"/>
      <c r="E94" s="75"/>
      <c r="F94" s="47"/>
      <c r="G94" s="135"/>
      <c r="S94" s="177"/>
    </row>
    <row r="95" spans="1:21" x14ac:dyDescent="0.2">
      <c r="A95" s="48" t="s">
        <v>184</v>
      </c>
      <c r="B95" s="76"/>
      <c r="C95" s="44" t="str">
        <f>C84</f>
        <v>3 - Travaux dans l'aqueduc</v>
      </c>
      <c r="D95" s="63"/>
      <c r="E95" s="46"/>
      <c r="F95" s="51" t="s">
        <v>55</v>
      </c>
      <c r="G95" s="135"/>
      <c r="H95" s="174"/>
      <c r="S95" s="177"/>
      <c r="T95" s="192"/>
    </row>
    <row r="96" spans="1:21" x14ac:dyDescent="0.2">
      <c r="A96" s="48"/>
      <c r="B96" s="43"/>
      <c r="C96" s="44"/>
      <c r="D96" s="45"/>
      <c r="E96" s="46"/>
      <c r="F96" s="47"/>
      <c r="G96" s="135"/>
      <c r="H96" s="174"/>
    </row>
    <row r="97" spans="1:18" x14ac:dyDescent="0.2">
      <c r="A97" s="48"/>
      <c r="B97" s="43"/>
      <c r="C97" s="44"/>
      <c r="D97" s="45"/>
      <c r="E97" s="46"/>
      <c r="F97" s="51" t="s">
        <v>56</v>
      </c>
      <c r="G97" s="135"/>
      <c r="H97" s="174"/>
    </row>
    <row r="98" spans="1:18" x14ac:dyDescent="0.2">
      <c r="A98" s="182"/>
      <c r="B98" s="52"/>
      <c r="C98" s="77"/>
      <c r="D98" s="52"/>
      <c r="E98" s="56"/>
      <c r="F98" s="57"/>
      <c r="G98" s="57"/>
      <c r="H98" s="174"/>
    </row>
    <row r="99" spans="1:18" ht="27.75" customHeight="1" x14ac:dyDescent="0.2">
      <c r="A99" s="203"/>
      <c r="B99" s="65"/>
      <c r="C99" s="173"/>
      <c r="D99" s="65"/>
      <c r="E99" s="204"/>
      <c r="F99" s="205"/>
      <c r="G99" s="205"/>
      <c r="H99" s="174"/>
      <c r="R99" s="155"/>
    </row>
    <row r="102" spans="1:18" x14ac:dyDescent="0.2">
      <c r="A102" s="28"/>
      <c r="B102" s="29"/>
      <c r="C102" s="2" t="s">
        <v>53</v>
      </c>
      <c r="D102" s="30"/>
      <c r="E102" s="66"/>
      <c r="F102" s="35" t="s">
        <v>4</v>
      </c>
      <c r="G102" s="35" t="s">
        <v>51</v>
      </c>
    </row>
    <row r="103" spans="1:18" x14ac:dyDescent="0.2">
      <c r="A103" s="31"/>
      <c r="B103" s="32"/>
      <c r="C103" s="1" t="str">
        <f>C5</f>
        <v>Confortement de l’aqueduc du bief n°23</v>
      </c>
      <c r="D103" s="31" t="s">
        <v>50</v>
      </c>
      <c r="E103" s="123" t="s">
        <v>0</v>
      </c>
      <c r="F103" s="36" t="s">
        <v>52</v>
      </c>
      <c r="G103" s="36" t="s">
        <v>52</v>
      </c>
    </row>
    <row r="104" spans="1:18" x14ac:dyDescent="0.2">
      <c r="A104" s="33"/>
      <c r="B104" s="32"/>
      <c r="C104" s="1" t="s">
        <v>58</v>
      </c>
      <c r="D104" s="34"/>
      <c r="E104" s="67"/>
      <c r="F104" s="37" t="s">
        <v>167</v>
      </c>
      <c r="G104" s="37" t="s">
        <v>167</v>
      </c>
    </row>
    <row r="105" spans="1:18" x14ac:dyDescent="0.2">
      <c r="A105" s="183"/>
      <c r="B105" s="82"/>
      <c r="C105" s="82"/>
      <c r="D105" s="82"/>
      <c r="E105" s="82"/>
      <c r="F105" s="83"/>
      <c r="G105" s="83"/>
    </row>
    <row r="106" spans="1:18" x14ac:dyDescent="0.2">
      <c r="A106" s="89" t="s">
        <v>165</v>
      </c>
      <c r="B106" s="84"/>
      <c r="C106" s="116" t="str">
        <f>VLOOKUP(A106,$A$3:G105,3,FALSE)</f>
        <v>1 - Forfaits généraux</v>
      </c>
      <c r="D106" s="84"/>
      <c r="E106" s="84"/>
      <c r="F106" s="85"/>
      <c r="G106" s="88"/>
      <c r="L106" s="176"/>
    </row>
    <row r="107" spans="1:18" x14ac:dyDescent="0.2">
      <c r="A107" s="89" t="s">
        <v>166</v>
      </c>
      <c r="B107" s="84"/>
      <c r="C107" s="116" t="str">
        <f>VLOOKUP(A107,$A$3:G106,3,FALSE)</f>
        <v>2 - Reprise du cuvelage</v>
      </c>
      <c r="D107" s="84"/>
      <c r="E107" s="84"/>
      <c r="F107" s="85"/>
      <c r="G107" s="199"/>
    </row>
    <row r="108" spans="1:18" x14ac:dyDescent="0.2">
      <c r="A108" s="89" t="s">
        <v>184</v>
      </c>
      <c r="B108" s="84"/>
      <c r="C108" s="116" t="str">
        <f>VLOOKUP(A108,$A$3:G107,3,FALSE)</f>
        <v>3 - Travaux dans l'aqueduc</v>
      </c>
      <c r="D108" s="84"/>
      <c r="E108" s="84"/>
      <c r="F108" s="85"/>
      <c r="G108" s="88"/>
      <c r="I108" s="155"/>
    </row>
    <row r="109" spans="1:18" x14ac:dyDescent="0.2">
      <c r="A109" s="90"/>
      <c r="B109" s="86"/>
      <c r="C109" s="86"/>
      <c r="D109" s="86"/>
      <c r="E109" s="86"/>
      <c r="F109" s="87"/>
      <c r="G109" s="136"/>
      <c r="I109" s="176"/>
    </row>
    <row r="110" spans="1:18" x14ac:dyDescent="0.2">
      <c r="A110" s="89"/>
      <c r="B110" s="84"/>
      <c r="C110" s="84"/>
      <c r="D110" s="84"/>
      <c r="E110" s="84"/>
      <c r="F110" s="85"/>
      <c r="G110" s="135"/>
      <c r="I110" s="176"/>
    </row>
    <row r="111" spans="1:18" x14ac:dyDescent="0.2">
      <c r="A111" s="89" t="s">
        <v>61</v>
      </c>
      <c r="B111" s="84"/>
      <c r="C111" s="84"/>
      <c r="D111" s="84"/>
      <c r="E111" s="84"/>
      <c r="F111" s="85"/>
      <c r="G111" s="135"/>
      <c r="H111" s="244"/>
    </row>
    <row r="112" spans="1:18" x14ac:dyDescent="0.2">
      <c r="A112" s="89"/>
      <c r="B112" s="84"/>
      <c r="C112" s="84"/>
      <c r="D112" s="84"/>
      <c r="E112" s="84"/>
      <c r="F112" s="85"/>
      <c r="G112" s="135"/>
    </row>
    <row r="113" spans="1:7" x14ac:dyDescent="0.2">
      <c r="A113" s="89" t="s">
        <v>59</v>
      </c>
      <c r="B113" s="84"/>
      <c r="C113" s="84"/>
      <c r="D113" s="84"/>
      <c r="E113" s="84"/>
      <c r="F113" s="85"/>
      <c r="G113" s="135"/>
    </row>
    <row r="114" spans="1:7" x14ac:dyDescent="0.2">
      <c r="A114" s="89"/>
      <c r="B114" s="84"/>
      <c r="C114" s="84"/>
      <c r="D114" s="84"/>
      <c r="E114" s="84"/>
      <c r="F114" s="85"/>
      <c r="G114" s="135"/>
    </row>
    <row r="115" spans="1:7" x14ac:dyDescent="0.2">
      <c r="A115" s="89" t="s">
        <v>60</v>
      </c>
      <c r="B115" s="84"/>
      <c r="C115" s="84"/>
      <c r="D115" s="84"/>
      <c r="E115" s="84"/>
      <c r="F115" s="85"/>
      <c r="G115" s="135"/>
    </row>
    <row r="116" spans="1:7" x14ac:dyDescent="0.2">
      <c r="A116" s="90"/>
      <c r="B116" s="86"/>
      <c r="C116" s="86"/>
      <c r="D116" s="86"/>
      <c r="E116" s="86"/>
      <c r="F116" s="87"/>
      <c r="G116" s="136"/>
    </row>
    <row r="118" spans="1:7" ht="15" x14ac:dyDescent="0.2">
      <c r="A118" s="4"/>
      <c r="E118" s="21"/>
    </row>
    <row r="119" spans="1:7" ht="15" x14ac:dyDescent="0.2">
      <c r="A119" s="4"/>
      <c r="E119" s="21"/>
    </row>
    <row r="120" spans="1:7" ht="15" x14ac:dyDescent="0.2">
      <c r="A120" s="4"/>
      <c r="E120" s="21"/>
    </row>
    <row r="121" spans="1:7" ht="15" x14ac:dyDescent="0.2">
      <c r="A121" s="4"/>
      <c r="E121" s="21"/>
    </row>
    <row r="122" spans="1:7" ht="15" x14ac:dyDescent="0.2">
      <c r="A122" s="4"/>
      <c r="E122" s="21"/>
    </row>
  </sheetData>
  <mergeCells count="1">
    <mergeCell ref="A2:G2"/>
  </mergeCells>
  <pageMargins left="0.78740157480314965" right="0.78740157480314965" top="0.98425196850393704" bottom="0.98425196850393704" header="0.51181102362204722" footer="0.51181102362204722"/>
  <pageSetup paperSize="9" scale="54" fitToHeight="5" orientation="portrait" r:id="rId1"/>
  <headerFooter alignWithMargins="0">
    <oddHeader>&amp;L&amp;8VNF&amp;R&amp;8Confortement de l’aqueduc du bief n°23</oddHeader>
    <oddFooter>&amp;LSAFEGE_x000D_&amp;1#&amp;"Calibri"&amp;10&amp;K000000 General&amp;CDQE&amp;R&amp;P/&amp;N</oddFooter>
  </headerFooter>
  <rowBreaks count="1" manualBreakCount="1">
    <brk id="80"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CF3262FEAE5E142979C59DF2B638909" ma:contentTypeVersion="" ma:contentTypeDescription="Crée un document." ma:contentTypeScope="" ma:versionID="11e7e71f93c4c029e6061a67a8ab218d">
  <xsd:schema xmlns:xsd="http://www.w3.org/2001/XMLSchema" xmlns:xs="http://www.w3.org/2001/XMLSchema" xmlns:p="http://schemas.microsoft.com/office/2006/metadata/properties" targetNamespace="http://schemas.microsoft.com/office/2006/metadata/properties" ma:root="true" ma:fieldsID="2eec21a566254336b089a5fa8461f29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E5FECF4-9B40-4098-B35D-85CFBD29A6ED}"/>
</file>

<file path=customXml/itemProps2.xml><?xml version="1.0" encoding="utf-8"?>
<ds:datastoreItem xmlns:ds="http://schemas.openxmlformats.org/officeDocument/2006/customXml" ds:itemID="{14BE993E-2703-44AA-A2CE-AF06554BA8FB}"/>
</file>

<file path=customXml/itemProps3.xml><?xml version="1.0" encoding="utf-8"?>
<ds:datastoreItem xmlns:ds="http://schemas.openxmlformats.org/officeDocument/2006/customXml" ds:itemID="{404260DD-72B4-4387-B829-15E659C5313F}"/>
</file>

<file path=docMetadata/LabelInfo.xml><?xml version="1.0" encoding="utf-8"?>
<clbl:labelList xmlns:clbl="http://schemas.microsoft.com/office/2020/mipLabelMetadata">
  <clbl:label id="{04d09258-035b-4e4f-ae3e-d79ff3d418d8}" enabled="1" method="Standard" siteId="{f4a12867-922d-4b9d-bb85-9ee7898512a0}" contentBits="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6</vt:i4>
      </vt:variant>
    </vt:vector>
  </HeadingPairs>
  <TitlesOfParts>
    <vt:vector size="9" baseType="lpstr">
      <vt:lpstr>Introduction</vt:lpstr>
      <vt:lpstr>BPUF vierge</vt:lpstr>
      <vt:lpstr>DQE vierge</vt:lpstr>
      <vt:lpstr>Introduction!_Toc266177830</vt:lpstr>
      <vt:lpstr>'BPUF vierge'!Impression_des_titres</vt:lpstr>
      <vt:lpstr>Introduction!Impression_des_titres</vt:lpstr>
      <vt:lpstr>'BPUF vierge'!Zone_d_impression</vt:lpstr>
      <vt:lpstr>'DQE vierge'!Zone_d_impression</vt:lpstr>
      <vt:lpstr>Introduction!Zone_d_impression</vt:lpstr>
    </vt:vector>
  </TitlesOfParts>
  <Company>Groupe SAFEGE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JACQUES.PRIGENT</dc:creator>
  <cp:lastModifiedBy>MOUSLOUHDINE Sahnoun</cp:lastModifiedBy>
  <cp:lastPrinted>2025-08-04T09:25:36Z</cp:lastPrinted>
  <dcterms:created xsi:type="dcterms:W3CDTF">2007-07-03T07:59:48Z</dcterms:created>
  <dcterms:modified xsi:type="dcterms:W3CDTF">2025-08-08T12:55:15Z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0x010100CCF3262FEAE5E142979C59DF2B638909</vt:lpwstr>
  </property>
</Properties>
</file>